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2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<sst xmlns="http://schemas.openxmlformats.org/spreadsheetml/2006/main" count="527" uniqueCount="302">
  <si>
    <t>№</t>
  </si>
  <si>
    <t>ОДХ</t>
  </si>
  <si>
    <t>Категория объекта по уборке</t>
  </si>
  <si>
    <t>Протяженность объекта, пм</t>
  </si>
  <si>
    <t>Общая площадь, м²</t>
  </si>
  <si>
    <t>Площадь проезжей части, м²</t>
  </si>
  <si>
    <t>Убираемая площадь проезжей части (без парковки), м²</t>
  </si>
  <si>
    <t>Площадь тротуаров, м²</t>
  </si>
  <si>
    <t>Площадь обочин, м²</t>
  </si>
  <si>
    <t>Площадь уборки, м²</t>
  </si>
  <si>
    <t>Площадь уборки тротуара, мех., м²</t>
  </si>
  <si>
    <t>Площадь уборки тротуара, руч., м²</t>
  </si>
  <si>
    <t>Площадь вывоза снега, м²</t>
  </si>
  <si>
    <t>Перекидка ротором, м²</t>
  </si>
  <si>
    <t>Автодорога д. Старосвитино (до карьера)</t>
  </si>
  <si>
    <t>5 категория</t>
  </si>
  <si>
    <t>1 052,00</t>
  </si>
  <si>
    <t>8 428,80</t>
  </si>
  <si>
    <t>5 272,80</t>
  </si>
  <si>
    <t>3 156,00</t>
  </si>
  <si>
    <t>дорог п. ЛМС от д. 21 - Кривые</t>
  </si>
  <si>
    <t>3 категория</t>
  </si>
  <si>
    <t>Дорога д. Новогромово</t>
  </si>
  <si>
    <t>1 319,00</t>
  </si>
  <si>
    <t>1 019,00</t>
  </si>
  <si>
    <t>дорога д. Рыжово , от Калужского шоссе до деревни</t>
  </si>
  <si>
    <t>1 026,00</t>
  </si>
  <si>
    <t>8 042,00</t>
  </si>
  <si>
    <t>7 016,00</t>
  </si>
  <si>
    <t>дорога д. Юрьевка</t>
  </si>
  <si>
    <t>1 416,00</t>
  </si>
  <si>
    <t>4 655,50</t>
  </si>
  <si>
    <t>4 520,00</t>
  </si>
  <si>
    <t>дорога д.Косовка</t>
  </si>
  <si>
    <t>1 306,00</t>
  </si>
  <si>
    <t>5 312,90</t>
  </si>
  <si>
    <t>4 265,00</t>
  </si>
  <si>
    <t>1 046,00</t>
  </si>
  <si>
    <t>дорога калужское шоссе - с. Свитино - СНТ Космос (очистные сооружения)</t>
  </si>
  <si>
    <t>1 910,00</t>
  </si>
  <si>
    <t>11 370,00</t>
  </si>
  <si>
    <t>8 281,00</t>
  </si>
  <si>
    <t>3 056,00</t>
  </si>
  <si>
    <t>Дорога с. Вороново от А - 101 до ж/д № 172"А" (вторая линия)</t>
  </si>
  <si>
    <t>Дорога с. Вороново от А - 101"Москва-Рославль"до бывшего СДК "Солнышко"</t>
  </si>
  <si>
    <t>3 300,00</t>
  </si>
  <si>
    <t>2 500,00</t>
  </si>
  <si>
    <t>Дорога с. Вороново от А - 101"Москва-Рославль"у кафе до д/с №13 п.д/о "Вороново</t>
  </si>
  <si>
    <t>2 192,50</t>
  </si>
  <si>
    <t>1 900,00</t>
  </si>
  <si>
    <t>Дорога с. Свитино</t>
  </si>
  <si>
    <t>3 797,00</t>
  </si>
  <si>
    <t>3 242,00</t>
  </si>
  <si>
    <t>дорога (вдоль гаражных боксов к дому № 5) м/на "Солнечный городок"</t>
  </si>
  <si>
    <t>3 724,10</t>
  </si>
  <si>
    <t>Дорога (вокруг дома № 3) м/на "Солнечный городок"</t>
  </si>
  <si>
    <t>2 589,20</t>
  </si>
  <si>
    <t>дорога второстепенная д. Косовка</t>
  </si>
  <si>
    <t>3 425,00</t>
  </si>
  <si>
    <t>Дорога второстепенная д.Бакланово</t>
  </si>
  <si>
    <t>1 548,00</t>
  </si>
  <si>
    <t>7 740,00</t>
  </si>
  <si>
    <t>Дорога второстепенная д.Голохвастово</t>
  </si>
  <si>
    <t>1 067,00</t>
  </si>
  <si>
    <t>5 335,00</t>
  </si>
  <si>
    <t>Дорога второстепенная д.Новогромово</t>
  </si>
  <si>
    <t>2 395,00</t>
  </si>
  <si>
    <t>Дорога второстепенная д.Рыжово</t>
  </si>
  <si>
    <t>Дорога второстепенная д.Сахарово</t>
  </si>
  <si>
    <t>1 418,00</t>
  </si>
  <si>
    <t>7 090,00</t>
  </si>
  <si>
    <t>Дорога второстепенная д.Семенково</t>
  </si>
  <si>
    <t>4 809,00</t>
  </si>
  <si>
    <t>24 045,00</t>
  </si>
  <si>
    <t>Дорога второстепенная д.Троица</t>
  </si>
  <si>
    <t>1 085,00</t>
  </si>
  <si>
    <t>Дорога второстепенная д.Филино</t>
  </si>
  <si>
    <t>Дорога второстепенная д.Юдановка</t>
  </si>
  <si>
    <t>2 164,00</t>
  </si>
  <si>
    <t>10 820,00</t>
  </si>
  <si>
    <t>Дорога второстепенная д.Юрьевка</t>
  </si>
  <si>
    <t>4 560,00</t>
  </si>
  <si>
    <t>Дорога второстепенная д.Ясенки</t>
  </si>
  <si>
    <t>1 000,00</t>
  </si>
  <si>
    <t>5 000,00</t>
  </si>
  <si>
    <t>дорога второстепенная п. ЛМС, мкр. Приозерный</t>
  </si>
  <si>
    <t>Дорога второстепенная с.Богоявление</t>
  </si>
  <si>
    <t>1 100,00</t>
  </si>
  <si>
    <t>5 500,00</t>
  </si>
  <si>
    <t>Дорога второстепенная с.Вороново-д.Косовка</t>
  </si>
  <si>
    <t>2 235,00</t>
  </si>
  <si>
    <t>Дорога второстепенная с.Вороново,частный сектор</t>
  </si>
  <si>
    <t>5 200,00</t>
  </si>
  <si>
    <t>26 000,00</t>
  </si>
  <si>
    <t>Дорога второстепенная с.Никольское</t>
  </si>
  <si>
    <t>4 525,00</t>
  </si>
  <si>
    <t>Дорога второстепенная с.Покровское</t>
  </si>
  <si>
    <t>1 850,00</t>
  </si>
  <si>
    <t>9 250,00</t>
  </si>
  <si>
    <t>Дорога второстепенная с.Свитино</t>
  </si>
  <si>
    <t>2 400,00</t>
  </si>
  <si>
    <t>дорога д. Бабенки</t>
  </si>
  <si>
    <t>2 430,00</t>
  </si>
  <si>
    <t>1 860,00</t>
  </si>
  <si>
    <t>Дорога д. Бакланово</t>
  </si>
  <si>
    <t>3 705,00</t>
  </si>
  <si>
    <t>3 005,00</t>
  </si>
  <si>
    <t>дорога д. Безобразово от д. 3 до д. 19</t>
  </si>
  <si>
    <t>2 568,00</t>
  </si>
  <si>
    <t>12 239,30</t>
  </si>
  <si>
    <t>8 915,30</t>
  </si>
  <si>
    <t>3 324,00</t>
  </si>
  <si>
    <t>дорога д. Голохвастово</t>
  </si>
  <si>
    <t>1 250,00</t>
  </si>
  <si>
    <t>дорога д Калужское шоссе - д. Бакланово (до деревни)</t>
  </si>
  <si>
    <t>2 870,00</t>
  </si>
  <si>
    <t>14 428,00</t>
  </si>
  <si>
    <t>10 562,00</t>
  </si>
  <si>
    <t>3 866,00</t>
  </si>
  <si>
    <t>дорога д Калужское шоссе - д. Филино (до деревни)</t>
  </si>
  <si>
    <t>2 434,00</t>
  </si>
  <si>
    <t>18 545,50</t>
  </si>
  <si>
    <t>13 677,50</t>
  </si>
  <si>
    <t>4 868,00</t>
  </si>
  <si>
    <t>дорога д. Косовка грунт</t>
  </si>
  <si>
    <t>1 200,00</t>
  </si>
  <si>
    <t>4 457,30</t>
  </si>
  <si>
    <t>4 395,80</t>
  </si>
  <si>
    <t>Дорога д. Львово</t>
  </si>
  <si>
    <t>2 000,00</t>
  </si>
  <si>
    <t>дорога д. Новогромово до переезда</t>
  </si>
  <si>
    <t>3 294,00</t>
  </si>
  <si>
    <t>2 148,00</t>
  </si>
  <si>
    <t>1 146,00</t>
  </si>
  <si>
    <t>дорога д. Новогромово от д. 5 до ж/д переезда</t>
  </si>
  <si>
    <t>2 062,00</t>
  </si>
  <si>
    <t>14 872,90</t>
  </si>
  <si>
    <t>10 698,20</t>
  </si>
  <si>
    <t>4 174,70</t>
  </si>
  <si>
    <t>дорога д. Рыжово грунт</t>
  </si>
  <si>
    <t>1 010,00</t>
  </si>
  <si>
    <t>5 891,10</t>
  </si>
  <si>
    <t>4 881,10</t>
  </si>
  <si>
    <t>дорога д. Рыжово по деревни</t>
  </si>
  <si>
    <t>4 561,50</t>
  </si>
  <si>
    <t>3 685,00</t>
  </si>
  <si>
    <t>Дорога д. Семенково</t>
  </si>
  <si>
    <t>1 460,00</t>
  </si>
  <si>
    <t>2 308,10</t>
  </si>
  <si>
    <t>Дорога д. Семенково по деревни</t>
  </si>
  <si>
    <t>4 276,00</t>
  </si>
  <si>
    <t>17 403,00</t>
  </si>
  <si>
    <t>12 778,00</t>
  </si>
  <si>
    <t>4 625,00</t>
  </si>
  <si>
    <t>Дорога д. Троица</t>
  </si>
  <si>
    <t>2 938,00</t>
  </si>
  <si>
    <t>10 779,00</t>
  </si>
  <si>
    <t>10 016,00</t>
  </si>
  <si>
    <t>дорога д. Филино грунт</t>
  </si>
  <si>
    <t>1 520,00</t>
  </si>
  <si>
    <t>6 835,80</t>
  </si>
  <si>
    <t>5 315,80</t>
  </si>
  <si>
    <t>дорога д. Юдановка - храм</t>
  </si>
  <si>
    <t>1 645,50</t>
  </si>
  <si>
    <t>1 332,50</t>
  </si>
  <si>
    <t>Дорога д. Юрьевка</t>
  </si>
  <si>
    <t>1 546,00</t>
  </si>
  <si>
    <t>Дорога д.Бакланово ( переулок Речной )</t>
  </si>
  <si>
    <t>Дорога д.Бакланово ( ул.Центральная )</t>
  </si>
  <si>
    <t>4 230,00</t>
  </si>
  <si>
    <t>Дорога д.Львово 2</t>
  </si>
  <si>
    <t>1 800,00</t>
  </si>
  <si>
    <t>дорога д.Юдановка 2-ая линия</t>
  </si>
  <si>
    <t>1 261,20</t>
  </si>
  <si>
    <t>5 202,70</t>
  </si>
  <si>
    <t>4 698,30</t>
  </si>
  <si>
    <t>дорога к д. Семенково</t>
  </si>
  <si>
    <t>1 638,00</t>
  </si>
  <si>
    <t>1 092,00</t>
  </si>
  <si>
    <t>Дорога Калужское шоссе - д. Безобразово - д. Акулово</t>
  </si>
  <si>
    <t>10 600,00</t>
  </si>
  <si>
    <t>77 743,80</t>
  </si>
  <si>
    <t>55 058,80</t>
  </si>
  <si>
    <t>22 685,00</t>
  </si>
  <si>
    <t>Дорога Калужское шоссе - Д. Юрьевка - СНТ Озерная (объездная д. Троица)</t>
  </si>
  <si>
    <t>5 977,00</t>
  </si>
  <si>
    <t>41 922,00</t>
  </si>
  <si>
    <t>35 945,00</t>
  </si>
  <si>
    <t>Дорога Калужское шоссе - с. Никольское (до деревни)</t>
  </si>
  <si>
    <t>1 105,00</t>
  </si>
  <si>
    <t>6 147,60</t>
  </si>
  <si>
    <t>5 042,60</t>
  </si>
  <si>
    <t>Дорога Калужское шоссе - Семенково- Асфальто-бетонный завод</t>
  </si>
  <si>
    <t>1 040,00</t>
  </si>
  <si>
    <t>8 320,00</t>
  </si>
  <si>
    <t>6 760,00</t>
  </si>
  <si>
    <t>1 560,00</t>
  </si>
  <si>
    <t>дорога конечная остановка 36 автобуса до ж/д переезда 252 км</t>
  </si>
  <si>
    <t>1 600,00</t>
  </si>
  <si>
    <t>10 035,00</t>
  </si>
  <si>
    <t>7 635,00</t>
  </si>
  <si>
    <t>Дорога м-н "Лесхоз"</t>
  </si>
  <si>
    <t>2 131,10</t>
  </si>
  <si>
    <t>Дорога от детского сада № 1156 до ВДШИ</t>
  </si>
  <si>
    <t>2 874,00</t>
  </si>
  <si>
    <t>2 329,00</t>
  </si>
  <si>
    <t>дорога п. ЛМС - котельная</t>
  </si>
  <si>
    <t>2 010,00</t>
  </si>
  <si>
    <t>Дорога п. ЛМС ДК Дружба до мусоросборочной площадки</t>
  </si>
  <si>
    <t>1 852,00</t>
  </si>
  <si>
    <t>дорога п. ЛМС ДК "Дружбы"-больница</t>
  </si>
  <si>
    <t>Дорога п. ЛМС до ДК Дружба</t>
  </si>
  <si>
    <t>13 636,00</t>
  </si>
  <si>
    <t>12 029,00</t>
  </si>
  <si>
    <t>1 607,00</t>
  </si>
  <si>
    <t>дорога п. ЛМС мкр Приозерный (к коттеджному поселку)</t>
  </si>
  <si>
    <t>11 400,00</t>
  </si>
  <si>
    <t>Дорога п. ЛМС от д. №21 до общежития</t>
  </si>
  <si>
    <t>2 221,00</t>
  </si>
  <si>
    <t>2 038,00</t>
  </si>
  <si>
    <t>Дорога п. ЛМС от ДК Дружба до м/н Приозерный (Мигалин)</t>
  </si>
  <si>
    <t>3 492,00</t>
  </si>
  <si>
    <t>2 779,00</t>
  </si>
  <si>
    <t>Дорога п. ЛМС от набережной до д. № 23</t>
  </si>
  <si>
    <t>4 320,00</t>
  </si>
  <si>
    <t>Дорога п. ЛМС от столовой до пожарного ДЭПО</t>
  </si>
  <si>
    <t>1 726,00</t>
  </si>
  <si>
    <t>14 931,00</t>
  </si>
  <si>
    <t>14 240,00</t>
  </si>
  <si>
    <t>Дорога п.ЛМС мкр. Приозёрный</t>
  </si>
  <si>
    <t>2 200,00</t>
  </si>
  <si>
    <t>10 498,00</t>
  </si>
  <si>
    <t>8 800,00</t>
  </si>
  <si>
    <t>1 698,00</t>
  </si>
  <si>
    <t>дорога с. Богоявление</t>
  </si>
  <si>
    <t>2 634,00</t>
  </si>
  <si>
    <t>14 172,00</t>
  </si>
  <si>
    <t>10 300,00</t>
  </si>
  <si>
    <t>3 872,00</t>
  </si>
  <si>
    <t>Дорога с. Вороново</t>
  </si>
  <si>
    <t>1 898,00</t>
  </si>
  <si>
    <t>6 802,00</t>
  </si>
  <si>
    <t>5 470,00</t>
  </si>
  <si>
    <t>1 313,00</t>
  </si>
  <si>
    <t>Дорога с. Вороново тв</t>
  </si>
  <si>
    <t>2 208,00</t>
  </si>
  <si>
    <t>11 157,60</t>
  </si>
  <si>
    <t>9 160,60</t>
  </si>
  <si>
    <t>1 851,00</t>
  </si>
  <si>
    <t>дорога с. Никольское (по деревни)</t>
  </si>
  <si>
    <t>1 314,00</t>
  </si>
  <si>
    <t>4 574,00</t>
  </si>
  <si>
    <t>Дорога с. Покровское от д. 1 до д.6</t>
  </si>
  <si>
    <t>1 791,00</t>
  </si>
  <si>
    <t>1 352,00</t>
  </si>
  <si>
    <t>Дорога с.Ворсино</t>
  </si>
  <si>
    <t>1 445,00</t>
  </si>
  <si>
    <t>7 326,00</t>
  </si>
  <si>
    <t>Дорога с.Ворсино грунт</t>
  </si>
  <si>
    <t>1 386,00</t>
  </si>
  <si>
    <t>6 014,30</t>
  </si>
  <si>
    <t>4 628,30</t>
  </si>
  <si>
    <t>Дорога с.Покровское ( участок от д.№ 15 до д.№49 с выездом на шоссе )</t>
  </si>
  <si>
    <t>Дорога с.Покровское ( участок от д.№ 52 до д.№ 38с выездом на шоссе )</t>
  </si>
  <si>
    <t>1 330,00</t>
  </si>
  <si>
    <t>Дорога с.Покровское ( участок от д.№11 до д.№115, от д.№ 1 до д.№ 18 )</t>
  </si>
  <si>
    <t>2 100,00</t>
  </si>
  <si>
    <t>Дорога с.Покровское ( участок от д.№112 до д.№60 )</t>
  </si>
  <si>
    <t>Дорога с.Покровское ( участок от д.№85 до д.№57 )</t>
  </si>
  <si>
    <t>1 144,50</t>
  </si>
  <si>
    <t>Дорога с.Покровское ( участок от РП-20 до д.№75 с выездом на шоссе )</t>
  </si>
  <si>
    <t>1 603,00</t>
  </si>
  <si>
    <t>Дорога ТОС"Дружба"</t>
  </si>
  <si>
    <t>1 090,00</t>
  </si>
  <si>
    <t>5 724,10</t>
  </si>
  <si>
    <t>4 605,20</t>
  </si>
  <si>
    <t>Обьездная дорога (от жилого дома № 3 до с/т"Электрик") м/на "Солнечный городок"</t>
  </si>
  <si>
    <t>5 229,00</t>
  </si>
  <si>
    <t>4 644,00</t>
  </si>
  <si>
    <t>Подъездная автодорога к станции Кресты</t>
  </si>
  <si>
    <t>8 679,00</t>
  </si>
  <si>
    <t>5 792,00</t>
  </si>
  <si>
    <t>2 788,00</t>
  </si>
  <si>
    <t>с.Вороново,мкр-н "Молодёжный"</t>
  </si>
  <si>
    <t>5 530,00</t>
  </si>
  <si>
    <t>Шоссейная дорога д. Юдановка</t>
  </si>
  <si>
    <t>1 132,40</t>
  </si>
  <si>
    <t>Итого</t>
  </si>
  <si>
    <t>111 789,30</t>
  </si>
  <si>
    <t>623 512,10</t>
  </si>
  <si>
    <t>530 941,20</t>
  </si>
  <si>
    <t>4 747,80</t>
  </si>
  <si>
    <t>87 823,10</t>
  </si>
  <si>
    <t>4 553,90</t>
  </si>
  <si>
    <t>26 435,00</t>
  </si>
  <si>
    <t>96 980,80</t>
  </si>
  <si>
    <t>Стоимость комплексной уборки в летний период (в т.ч. НДС)</t>
  </si>
  <si>
    <t>Стоимость комплексной уборки в зимний период (в т.ч. НДС)</t>
  </si>
  <si>
    <t>Всего стоимость комплексного содержания в год (в т.ч. НДС)</t>
  </si>
  <si>
    <t>За счет субсидий города Москвы (в т.ч. НДС)</t>
  </si>
  <si>
    <t xml:space="preserve">За счет средств дорожного фонда (в т.ч. НДС) </t>
  </si>
  <si>
    <t>За счет собственных средств бюджета поселения Вороновское (в т.ч. НДС)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</si>
</sst>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.000"/>
    <numFmt numFmtId="172" formatCode="#,##0.000"/>
    <numFmt numFmtId="173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U102"/>
  <sheetViews>
    <sheetView tabSelected="1" zoomScalePageLayoutView="0" workbookViewId="0" topLeftCell="A85">
      <selection activeCell="U99" sqref="U99"/>
    </sheetView>
  </sheetViews>
  <sheetFormatPr defaultColWidth="9.140625" defaultRowHeight="15"/>
  <cols>
    <col min="1" max="1" width="9.140625" style="1" customWidth="1"/>
    <col min="2" max="2" width="5.140625" style="1" customWidth="1"/>
    <col min="3" max="3" width="23.421875" style="8" customWidth="1"/>
    <col min="4" max="4" width="11.8515625" style="1" customWidth="1"/>
    <col min="5" max="5" width="11.421875" style="1" customWidth="1"/>
    <col min="6" max="6" width="11.140625" style="1" customWidth="1"/>
    <col min="7" max="7" width="9.57421875" style="1" bestFit="1" customWidth="1"/>
    <col min="8" max="8" width="11.421875" style="11" customWidth="1"/>
    <col min="9" max="9" width="9.140625" style="11" customWidth="1"/>
    <col min="10" max="10" width="11.8515625" style="11" customWidth="1"/>
    <col min="11" max="11" width="11.57421875" style="11" customWidth="1"/>
    <col min="12" max="13" width="9.140625" style="11" customWidth="1"/>
    <col min="14" max="14" width="10.8515625" style="11" customWidth="1"/>
    <col min="15" max="15" width="11.140625" style="11" customWidth="1"/>
    <col min="16" max="16" width="17.140625" style="11" customWidth="1"/>
    <col min="17" max="18" width="18.28125" style="1" customWidth="1"/>
    <col min="19" max="19" width="17.421875" style="1" customWidth="1"/>
    <col min="20" max="20" width="16.421875" style="1" customWidth="1"/>
    <col min="21" max="21" width="16.140625" style="1" customWidth="1"/>
    <col min="22" max="16384" width="9.140625" style="1" customWidth="1"/>
  </cols>
  <sheetData>
    <row r="7" spans="2:21" s="11" customFormat="1" ht="118.5" customHeight="1"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  <c r="P7" s="10" t="s">
        <v>296</v>
      </c>
      <c r="Q7" s="10" t="s">
        <v>297</v>
      </c>
      <c r="R7" s="10" t="s">
        <v>298</v>
      </c>
      <c r="S7" s="10" t="s">
        <v>299</v>
      </c>
      <c r="T7" s="10" t="s">
        <v>300</v>
      </c>
      <c r="U7" s="10" t="s">
        <v>301</v>
      </c>
    </row>
    <row r="8" spans="2:21" ht="40.5" customHeight="1">
      <c r="B8" s="4">
        <v>1</v>
      </c>
      <c r="C8" s="9" t="s">
        <v>20</v>
      </c>
      <c r="D8" s="4" t="s">
        <v>21</v>
      </c>
      <c r="E8" s="4">
        <v>120</v>
      </c>
      <c r="F8" s="4">
        <v>540</v>
      </c>
      <c r="G8" s="5">
        <v>540</v>
      </c>
      <c r="H8" s="12">
        <v>540</v>
      </c>
      <c r="I8" s="12">
        <v>0</v>
      </c>
      <c r="J8" s="12">
        <v>0</v>
      </c>
      <c r="K8" s="12">
        <v>540</v>
      </c>
      <c r="L8" s="12">
        <v>0</v>
      </c>
      <c r="M8" s="12">
        <v>0</v>
      </c>
      <c r="N8" s="12">
        <v>0</v>
      </c>
      <c r="O8" s="12">
        <v>0</v>
      </c>
      <c r="P8" s="13">
        <f>61.07*G8</f>
        <v>32977.8</v>
      </c>
      <c r="Q8" s="6">
        <f>83.04*G8</f>
        <v>44841.600000000006</v>
      </c>
      <c r="R8" s="6">
        <f>P8+Q8</f>
        <v>77819.40000000001</v>
      </c>
      <c r="S8" s="6">
        <f>R8-T8-U8</f>
        <v>59298.38280000001</v>
      </c>
      <c r="T8" s="6">
        <f>R8*22/100</f>
        <v>17120.268000000004</v>
      </c>
      <c r="U8" s="6">
        <f>R8*1.8/100</f>
        <v>1400.7492000000002</v>
      </c>
    </row>
    <row r="9" spans="2:21" ht="62.25" customHeight="1">
      <c r="B9" s="4">
        <f>1+B8</f>
        <v>2</v>
      </c>
      <c r="C9" s="9" t="s">
        <v>47</v>
      </c>
      <c r="D9" s="4" t="s">
        <v>21</v>
      </c>
      <c r="E9" s="4">
        <v>430</v>
      </c>
      <c r="F9" s="4" t="s">
        <v>48</v>
      </c>
      <c r="G9" s="5">
        <v>1900</v>
      </c>
      <c r="H9" s="12" t="s">
        <v>49</v>
      </c>
      <c r="I9" s="12">
        <v>0</v>
      </c>
      <c r="J9" s="12">
        <v>292.5</v>
      </c>
      <c r="K9" s="12" t="s">
        <v>49</v>
      </c>
      <c r="L9" s="12">
        <v>0</v>
      </c>
      <c r="M9" s="12">
        <v>0</v>
      </c>
      <c r="N9" s="12">
        <v>0</v>
      </c>
      <c r="O9" s="12">
        <v>0</v>
      </c>
      <c r="P9" s="13">
        <f>61.07*1900</f>
        <v>116033</v>
      </c>
      <c r="Q9" s="6">
        <f aca="true" t="shared" si="0" ref="Q9:Q22">83.04*G9</f>
        <v>157776</v>
      </c>
      <c r="R9" s="6">
        <f aca="true" t="shared" si="1" ref="R9:R72">P9+Q9</f>
        <v>273809</v>
      </c>
      <c r="S9" s="6">
        <f aca="true" t="shared" si="2" ref="S9:S72">R9-T9-U9</f>
        <v>208642.45799999998</v>
      </c>
      <c r="T9" s="6">
        <f aca="true" t="shared" si="3" ref="T9:T72">R9*22/100</f>
        <v>60237.98</v>
      </c>
      <c r="U9" s="6">
        <f aca="true" t="shared" si="4" ref="U9:U72">R9*1.8/100</f>
        <v>4928.562</v>
      </c>
    </row>
    <row r="10" spans="2:21" ht="62.25" customHeight="1">
      <c r="B10" s="4">
        <f aca="true" t="shared" si="5" ref="B10:B73">1+B9</f>
        <v>3</v>
      </c>
      <c r="C10" s="9" t="s">
        <v>53</v>
      </c>
      <c r="D10" s="4" t="s">
        <v>21</v>
      </c>
      <c r="E10" s="4">
        <v>431.1</v>
      </c>
      <c r="F10" s="4" t="s">
        <v>54</v>
      </c>
      <c r="G10" s="5">
        <v>3724.1</v>
      </c>
      <c r="H10" s="12" t="s">
        <v>54</v>
      </c>
      <c r="I10" s="12">
        <v>0</v>
      </c>
      <c r="J10" s="12">
        <v>0</v>
      </c>
      <c r="K10" s="12" t="s">
        <v>54</v>
      </c>
      <c r="L10" s="12">
        <v>0</v>
      </c>
      <c r="M10" s="12">
        <v>0</v>
      </c>
      <c r="N10" s="12">
        <v>0</v>
      </c>
      <c r="O10" s="12">
        <v>0</v>
      </c>
      <c r="P10" s="13">
        <f>61.07*G10</f>
        <v>227430.78699999998</v>
      </c>
      <c r="Q10" s="6">
        <f t="shared" si="0"/>
        <v>309249.264</v>
      </c>
      <c r="R10" s="6">
        <f t="shared" si="1"/>
        <v>536680.051</v>
      </c>
      <c r="S10" s="6">
        <f t="shared" si="2"/>
        <v>408950.198862</v>
      </c>
      <c r="T10" s="6">
        <f t="shared" si="3"/>
        <v>118069.61121999999</v>
      </c>
      <c r="U10" s="6">
        <f t="shared" si="4"/>
        <v>9660.240918</v>
      </c>
    </row>
    <row r="11" spans="2:21" ht="62.25" customHeight="1">
      <c r="B11" s="4">
        <f t="shared" si="5"/>
        <v>4</v>
      </c>
      <c r="C11" s="9" t="s">
        <v>55</v>
      </c>
      <c r="D11" s="4" t="s">
        <v>21</v>
      </c>
      <c r="E11" s="4">
        <v>282</v>
      </c>
      <c r="F11" s="4" t="s">
        <v>56</v>
      </c>
      <c r="G11" s="5">
        <v>2589.2</v>
      </c>
      <c r="H11" s="12" t="s">
        <v>56</v>
      </c>
      <c r="I11" s="12">
        <v>0</v>
      </c>
      <c r="J11" s="12">
        <v>0</v>
      </c>
      <c r="K11" s="12" t="s">
        <v>56</v>
      </c>
      <c r="L11" s="12">
        <v>0</v>
      </c>
      <c r="M11" s="12">
        <v>0</v>
      </c>
      <c r="N11" s="12">
        <v>0</v>
      </c>
      <c r="O11" s="12">
        <v>0</v>
      </c>
      <c r="P11" s="13">
        <f>61.07*G11</f>
        <v>158122.444</v>
      </c>
      <c r="Q11" s="6">
        <f t="shared" si="0"/>
        <v>215007.168</v>
      </c>
      <c r="R11" s="6">
        <f t="shared" si="1"/>
        <v>373129.61199999996</v>
      </c>
      <c r="S11" s="6">
        <f t="shared" si="2"/>
        <v>284324.76434399997</v>
      </c>
      <c r="T11" s="6">
        <f t="shared" si="3"/>
        <v>82088.51464</v>
      </c>
      <c r="U11" s="6">
        <f t="shared" si="4"/>
        <v>6716.3330160000005</v>
      </c>
    </row>
    <row r="12" spans="2:21" ht="24" customHeight="1">
      <c r="B12" s="4">
        <f t="shared" si="5"/>
        <v>5</v>
      </c>
      <c r="C12" s="9" t="s">
        <v>128</v>
      </c>
      <c r="D12" s="4" t="s">
        <v>21</v>
      </c>
      <c r="E12" s="4">
        <v>500</v>
      </c>
      <c r="F12" s="4">
        <v>2000</v>
      </c>
      <c r="G12" s="5">
        <v>2000</v>
      </c>
      <c r="H12" s="12" t="s">
        <v>129</v>
      </c>
      <c r="I12" s="12">
        <v>0</v>
      </c>
      <c r="J12" s="12">
        <v>0</v>
      </c>
      <c r="K12" s="12" t="s">
        <v>129</v>
      </c>
      <c r="L12" s="12">
        <v>0</v>
      </c>
      <c r="M12" s="12">
        <v>0</v>
      </c>
      <c r="N12" s="12">
        <v>0</v>
      </c>
      <c r="O12" s="12">
        <v>0</v>
      </c>
      <c r="P12" s="13">
        <f>61.07*G12</f>
        <v>122140</v>
      </c>
      <c r="Q12" s="6">
        <f t="shared" si="0"/>
        <v>166080</v>
      </c>
      <c r="R12" s="6">
        <f t="shared" si="1"/>
        <v>288220</v>
      </c>
      <c r="S12" s="6">
        <f t="shared" si="2"/>
        <v>219623.64</v>
      </c>
      <c r="T12" s="6">
        <f t="shared" si="3"/>
        <v>63408.4</v>
      </c>
      <c r="U12" s="6">
        <f t="shared" si="4"/>
        <v>5187.96</v>
      </c>
    </row>
    <row r="13" spans="2:21" ht="27.75" customHeight="1">
      <c r="B13" s="4">
        <f t="shared" si="5"/>
        <v>6</v>
      </c>
      <c r="C13" s="9" t="s">
        <v>170</v>
      </c>
      <c r="D13" s="4" t="s">
        <v>21</v>
      </c>
      <c r="E13" s="4">
        <v>400</v>
      </c>
      <c r="F13" s="4" t="s">
        <v>171</v>
      </c>
      <c r="G13" s="5">
        <v>1800</v>
      </c>
      <c r="H13" s="12" t="s">
        <v>171</v>
      </c>
      <c r="I13" s="12">
        <v>0</v>
      </c>
      <c r="J13" s="12">
        <v>0</v>
      </c>
      <c r="K13" s="12" t="s">
        <v>171</v>
      </c>
      <c r="L13" s="12">
        <v>0</v>
      </c>
      <c r="M13" s="12">
        <v>0</v>
      </c>
      <c r="N13" s="12">
        <v>0</v>
      </c>
      <c r="O13" s="12">
        <v>0</v>
      </c>
      <c r="P13" s="13">
        <f aca="true" t="shared" si="6" ref="P13:P22">61.07*G13</f>
        <v>109926</v>
      </c>
      <c r="Q13" s="6">
        <f t="shared" si="0"/>
        <v>149472</v>
      </c>
      <c r="R13" s="6">
        <f t="shared" si="1"/>
        <v>259398</v>
      </c>
      <c r="S13" s="6">
        <f t="shared" si="2"/>
        <v>197661.276</v>
      </c>
      <c r="T13" s="6">
        <f t="shared" si="3"/>
        <v>57067.56</v>
      </c>
      <c r="U13" s="6">
        <f t="shared" si="4"/>
        <v>4669.164000000001</v>
      </c>
    </row>
    <row r="14" spans="2:21" ht="62.25" customHeight="1">
      <c r="B14" s="4">
        <f t="shared" si="5"/>
        <v>7</v>
      </c>
      <c r="C14" s="9" t="s">
        <v>203</v>
      </c>
      <c r="D14" s="4" t="s">
        <v>21</v>
      </c>
      <c r="E14" s="4">
        <v>376</v>
      </c>
      <c r="F14" s="4" t="s">
        <v>204</v>
      </c>
      <c r="G14" s="5">
        <v>2329</v>
      </c>
      <c r="H14" s="12" t="s">
        <v>205</v>
      </c>
      <c r="I14" s="12">
        <v>545</v>
      </c>
      <c r="J14" s="12">
        <v>0</v>
      </c>
      <c r="K14" s="12" t="s">
        <v>205</v>
      </c>
      <c r="L14" s="12">
        <v>545</v>
      </c>
      <c r="M14" s="12">
        <v>0</v>
      </c>
      <c r="N14" s="12" t="s">
        <v>205</v>
      </c>
      <c r="O14" s="12">
        <v>0</v>
      </c>
      <c r="P14" s="13">
        <f t="shared" si="6"/>
        <v>142232.03</v>
      </c>
      <c r="Q14" s="6">
        <f t="shared" si="0"/>
        <v>193400.16</v>
      </c>
      <c r="R14" s="6">
        <f t="shared" si="1"/>
        <v>335632.19</v>
      </c>
      <c r="S14" s="6">
        <f t="shared" si="2"/>
        <v>255751.72878</v>
      </c>
      <c r="T14" s="6">
        <f t="shared" si="3"/>
        <v>73839.0818</v>
      </c>
      <c r="U14" s="6">
        <f t="shared" si="4"/>
        <v>6041.37942</v>
      </c>
    </row>
    <row r="15" spans="2:21" ht="62.25" customHeight="1">
      <c r="B15" s="4">
        <f t="shared" si="5"/>
        <v>8</v>
      </c>
      <c r="C15" s="9" t="s">
        <v>208</v>
      </c>
      <c r="D15" s="4" t="s">
        <v>21</v>
      </c>
      <c r="E15" s="4">
        <v>164</v>
      </c>
      <c r="F15" s="4" t="s">
        <v>209</v>
      </c>
      <c r="G15" s="5">
        <v>1852</v>
      </c>
      <c r="H15" s="12" t="s">
        <v>209</v>
      </c>
      <c r="I15" s="12">
        <v>0</v>
      </c>
      <c r="J15" s="12">
        <v>0</v>
      </c>
      <c r="K15" s="12" t="s">
        <v>209</v>
      </c>
      <c r="L15" s="12">
        <v>0</v>
      </c>
      <c r="M15" s="12">
        <v>0</v>
      </c>
      <c r="N15" s="12" t="s">
        <v>209</v>
      </c>
      <c r="O15" s="12">
        <v>0</v>
      </c>
      <c r="P15" s="13">
        <f t="shared" si="6"/>
        <v>113101.64</v>
      </c>
      <c r="Q15" s="6">
        <f t="shared" si="0"/>
        <v>153790.08000000002</v>
      </c>
      <c r="R15" s="6">
        <f t="shared" si="1"/>
        <v>266891.72000000003</v>
      </c>
      <c r="S15" s="6">
        <f t="shared" si="2"/>
        <v>203371.49064000003</v>
      </c>
      <c r="T15" s="6">
        <f t="shared" si="3"/>
        <v>58716.178400000004</v>
      </c>
      <c r="U15" s="6">
        <f t="shared" si="4"/>
        <v>4804.0509600000005</v>
      </c>
    </row>
    <row r="16" spans="2:21" ht="62.25" customHeight="1">
      <c r="B16" s="4">
        <f t="shared" si="5"/>
        <v>9</v>
      </c>
      <c r="C16" s="9" t="s">
        <v>210</v>
      </c>
      <c r="D16" s="4" t="s">
        <v>21</v>
      </c>
      <c r="E16" s="4">
        <v>296</v>
      </c>
      <c r="F16" s="4">
        <v>764</v>
      </c>
      <c r="G16" s="5">
        <v>764</v>
      </c>
      <c r="H16" s="12">
        <v>764</v>
      </c>
      <c r="I16" s="12">
        <v>0</v>
      </c>
      <c r="J16" s="12">
        <v>0</v>
      </c>
      <c r="K16" s="12">
        <v>764</v>
      </c>
      <c r="L16" s="12">
        <v>0</v>
      </c>
      <c r="M16" s="12">
        <v>0</v>
      </c>
      <c r="N16" s="12">
        <v>764</v>
      </c>
      <c r="O16" s="12">
        <v>0</v>
      </c>
      <c r="P16" s="13">
        <f t="shared" si="6"/>
        <v>46657.48</v>
      </c>
      <c r="Q16" s="6">
        <f t="shared" si="0"/>
        <v>63442.560000000005</v>
      </c>
      <c r="R16" s="6">
        <f t="shared" si="1"/>
        <v>110100.04000000001</v>
      </c>
      <c r="S16" s="6">
        <f t="shared" si="2"/>
        <v>83896.23048</v>
      </c>
      <c r="T16" s="6">
        <f t="shared" si="3"/>
        <v>24222.008800000003</v>
      </c>
      <c r="U16" s="6">
        <f t="shared" si="4"/>
        <v>1981.8007200000002</v>
      </c>
    </row>
    <row r="17" spans="2:21" ht="62.25" customHeight="1">
      <c r="B17" s="4">
        <f t="shared" si="5"/>
        <v>10</v>
      </c>
      <c r="C17" s="9" t="s">
        <v>211</v>
      </c>
      <c r="D17" s="4" t="s">
        <v>21</v>
      </c>
      <c r="E17" s="4">
        <v>726</v>
      </c>
      <c r="F17" s="4" t="s">
        <v>212</v>
      </c>
      <c r="G17" s="5">
        <v>12029</v>
      </c>
      <c r="H17" s="12" t="s">
        <v>213</v>
      </c>
      <c r="I17" s="12" t="s">
        <v>214</v>
      </c>
      <c r="J17" s="12">
        <v>0</v>
      </c>
      <c r="K17" s="12" t="s">
        <v>213</v>
      </c>
      <c r="L17" s="12" t="s">
        <v>214</v>
      </c>
      <c r="M17" s="12">
        <v>0</v>
      </c>
      <c r="N17" s="12" t="s">
        <v>213</v>
      </c>
      <c r="O17" s="12">
        <v>0</v>
      </c>
      <c r="P17" s="13">
        <f t="shared" si="6"/>
        <v>734611.03</v>
      </c>
      <c r="Q17" s="6">
        <f t="shared" si="0"/>
        <v>998888.16</v>
      </c>
      <c r="R17" s="6">
        <f t="shared" si="1"/>
        <v>1733499.19</v>
      </c>
      <c r="S17" s="6">
        <f t="shared" si="2"/>
        <v>1320926.3827799999</v>
      </c>
      <c r="T17" s="6">
        <f t="shared" si="3"/>
        <v>381369.8218</v>
      </c>
      <c r="U17" s="6">
        <f t="shared" si="4"/>
        <v>31202.985419999997</v>
      </c>
    </row>
    <row r="18" spans="2:21" ht="62.25" customHeight="1">
      <c r="B18" s="4">
        <f t="shared" si="5"/>
        <v>11</v>
      </c>
      <c r="C18" s="9" t="s">
        <v>217</v>
      </c>
      <c r="D18" s="4" t="s">
        <v>21</v>
      </c>
      <c r="E18" s="4">
        <v>337</v>
      </c>
      <c r="F18" s="4" t="s">
        <v>218</v>
      </c>
      <c r="G18" s="5">
        <v>2038</v>
      </c>
      <c r="H18" s="12" t="s">
        <v>219</v>
      </c>
      <c r="I18" s="12">
        <v>183</v>
      </c>
      <c r="J18" s="12">
        <v>0</v>
      </c>
      <c r="K18" s="12" t="s">
        <v>219</v>
      </c>
      <c r="L18" s="12">
        <v>183</v>
      </c>
      <c r="M18" s="12">
        <v>0</v>
      </c>
      <c r="N18" s="12" t="s">
        <v>219</v>
      </c>
      <c r="O18" s="12">
        <v>0</v>
      </c>
      <c r="P18" s="13">
        <f t="shared" si="6"/>
        <v>124460.66</v>
      </c>
      <c r="Q18" s="6">
        <f t="shared" si="0"/>
        <v>169235.52000000002</v>
      </c>
      <c r="R18" s="6">
        <f t="shared" si="1"/>
        <v>293696.18000000005</v>
      </c>
      <c r="S18" s="6">
        <f t="shared" si="2"/>
        <v>223796.48916000003</v>
      </c>
      <c r="T18" s="6">
        <f t="shared" si="3"/>
        <v>64613.159600000006</v>
      </c>
      <c r="U18" s="6">
        <f t="shared" si="4"/>
        <v>5286.53124</v>
      </c>
    </row>
    <row r="19" spans="2:21" ht="62.25" customHeight="1">
      <c r="B19" s="4">
        <f t="shared" si="5"/>
        <v>12</v>
      </c>
      <c r="C19" s="9" t="s">
        <v>220</v>
      </c>
      <c r="D19" s="4" t="s">
        <v>21</v>
      </c>
      <c r="E19" s="4">
        <v>447</v>
      </c>
      <c r="F19" s="4" t="s">
        <v>221</v>
      </c>
      <c r="G19" s="5">
        <v>2779</v>
      </c>
      <c r="H19" s="12" t="s">
        <v>222</v>
      </c>
      <c r="I19" s="12">
        <v>713</v>
      </c>
      <c r="J19" s="12">
        <v>0</v>
      </c>
      <c r="K19" s="12" t="s">
        <v>222</v>
      </c>
      <c r="L19" s="12">
        <v>713</v>
      </c>
      <c r="M19" s="12">
        <v>0</v>
      </c>
      <c r="N19" s="12" t="s">
        <v>222</v>
      </c>
      <c r="O19" s="12">
        <v>0</v>
      </c>
      <c r="P19" s="13">
        <f t="shared" si="6"/>
        <v>169713.53</v>
      </c>
      <c r="Q19" s="6">
        <f t="shared" si="0"/>
        <v>230768.16</v>
      </c>
      <c r="R19" s="6">
        <f t="shared" si="1"/>
        <v>400481.69</v>
      </c>
      <c r="S19" s="6">
        <f t="shared" si="2"/>
        <v>305167.04778</v>
      </c>
      <c r="T19" s="6">
        <f t="shared" si="3"/>
        <v>88105.9718</v>
      </c>
      <c r="U19" s="6">
        <f t="shared" si="4"/>
        <v>7208.67042</v>
      </c>
    </row>
    <row r="20" spans="2:21" ht="62.25" customHeight="1">
      <c r="B20" s="4">
        <f t="shared" si="5"/>
        <v>13</v>
      </c>
      <c r="C20" s="9" t="s">
        <v>223</v>
      </c>
      <c r="D20" s="4" t="s">
        <v>21</v>
      </c>
      <c r="E20" s="4">
        <v>540</v>
      </c>
      <c r="F20" s="4" t="s">
        <v>224</v>
      </c>
      <c r="G20" s="5">
        <v>4320</v>
      </c>
      <c r="H20" s="12" t="s">
        <v>224</v>
      </c>
      <c r="I20" s="12">
        <v>0</v>
      </c>
      <c r="J20" s="12">
        <v>0</v>
      </c>
      <c r="K20" s="12" t="s">
        <v>224</v>
      </c>
      <c r="L20" s="12">
        <v>0</v>
      </c>
      <c r="M20" s="12">
        <v>0</v>
      </c>
      <c r="N20" s="12">
        <v>0</v>
      </c>
      <c r="O20" s="12">
        <v>0</v>
      </c>
      <c r="P20" s="13">
        <f t="shared" si="6"/>
        <v>263822.4</v>
      </c>
      <c r="Q20" s="6">
        <f t="shared" si="0"/>
        <v>358732.80000000005</v>
      </c>
      <c r="R20" s="6">
        <f t="shared" si="1"/>
        <v>622555.2000000001</v>
      </c>
      <c r="S20" s="6">
        <f t="shared" si="2"/>
        <v>474387.06240000005</v>
      </c>
      <c r="T20" s="6">
        <f t="shared" si="3"/>
        <v>136962.14400000003</v>
      </c>
      <c r="U20" s="6">
        <f t="shared" si="4"/>
        <v>11205.993600000002</v>
      </c>
    </row>
    <row r="21" spans="2:21" ht="62.25" customHeight="1">
      <c r="B21" s="4">
        <f t="shared" si="5"/>
        <v>14</v>
      </c>
      <c r="C21" s="9" t="s">
        <v>225</v>
      </c>
      <c r="D21" s="4" t="s">
        <v>21</v>
      </c>
      <c r="E21" s="4" t="s">
        <v>226</v>
      </c>
      <c r="F21" s="4" t="s">
        <v>227</v>
      </c>
      <c r="G21" s="5">
        <v>14240</v>
      </c>
      <c r="H21" s="12" t="s">
        <v>228</v>
      </c>
      <c r="I21" s="12">
        <v>691</v>
      </c>
      <c r="J21" s="12">
        <v>0</v>
      </c>
      <c r="K21" s="12" t="s">
        <v>228</v>
      </c>
      <c r="L21" s="12">
        <v>691</v>
      </c>
      <c r="M21" s="12">
        <v>0</v>
      </c>
      <c r="N21" s="12">
        <v>0</v>
      </c>
      <c r="O21" s="12">
        <v>0</v>
      </c>
      <c r="P21" s="13">
        <f t="shared" si="6"/>
        <v>869636.8</v>
      </c>
      <c r="Q21" s="6">
        <f t="shared" si="0"/>
        <v>1182489.6</v>
      </c>
      <c r="R21" s="6">
        <f t="shared" si="1"/>
        <v>2052126.4000000001</v>
      </c>
      <c r="S21" s="6">
        <f t="shared" si="2"/>
        <v>1563720.3168000001</v>
      </c>
      <c r="T21" s="6">
        <f t="shared" si="3"/>
        <v>451467.808</v>
      </c>
      <c r="U21" s="6">
        <f t="shared" si="4"/>
        <v>36938.275200000004</v>
      </c>
    </row>
    <row r="22" spans="2:21" ht="62.25" customHeight="1">
      <c r="B22" s="4">
        <f t="shared" si="5"/>
        <v>15</v>
      </c>
      <c r="C22" s="9" t="s">
        <v>276</v>
      </c>
      <c r="D22" s="4" t="s">
        <v>21</v>
      </c>
      <c r="E22" s="4">
        <v>637</v>
      </c>
      <c r="F22" s="4" t="s">
        <v>277</v>
      </c>
      <c r="G22" s="5">
        <v>4644</v>
      </c>
      <c r="H22" s="12" t="s">
        <v>278</v>
      </c>
      <c r="I22" s="12">
        <v>585</v>
      </c>
      <c r="J22" s="12">
        <v>0</v>
      </c>
      <c r="K22" s="12" t="s">
        <v>278</v>
      </c>
      <c r="L22" s="12">
        <v>585</v>
      </c>
      <c r="M22" s="12">
        <v>0</v>
      </c>
      <c r="N22" s="12" t="s">
        <v>278</v>
      </c>
      <c r="O22" s="12">
        <v>0</v>
      </c>
      <c r="P22" s="13">
        <f t="shared" si="6"/>
        <v>283609.08</v>
      </c>
      <c r="Q22" s="6">
        <f t="shared" si="0"/>
        <v>385637.76</v>
      </c>
      <c r="R22" s="6">
        <f t="shared" si="1"/>
        <v>669246.8400000001</v>
      </c>
      <c r="S22" s="6">
        <f t="shared" si="2"/>
        <v>509966.09208000003</v>
      </c>
      <c r="T22" s="6">
        <f t="shared" si="3"/>
        <v>147234.3048</v>
      </c>
      <c r="U22" s="6">
        <f t="shared" si="4"/>
        <v>12046.443120000002</v>
      </c>
    </row>
    <row r="23" spans="2:21" ht="45">
      <c r="B23" s="4">
        <f t="shared" si="5"/>
        <v>16</v>
      </c>
      <c r="C23" s="9" t="s">
        <v>14</v>
      </c>
      <c r="D23" s="4" t="s">
        <v>15</v>
      </c>
      <c r="E23" s="4" t="s">
        <v>16</v>
      </c>
      <c r="F23" s="4" t="s">
        <v>17</v>
      </c>
      <c r="G23" s="5">
        <v>5272.8</v>
      </c>
      <c r="H23" s="12" t="s">
        <v>18</v>
      </c>
      <c r="I23" s="12">
        <v>0</v>
      </c>
      <c r="J23" s="12" t="s">
        <v>19</v>
      </c>
      <c r="K23" s="12" t="s">
        <v>18</v>
      </c>
      <c r="L23" s="12">
        <v>0</v>
      </c>
      <c r="M23" s="12">
        <v>0</v>
      </c>
      <c r="N23" s="12">
        <v>0</v>
      </c>
      <c r="O23" s="12">
        <v>0</v>
      </c>
      <c r="P23" s="13">
        <f>44.26*G23</f>
        <v>233374.128</v>
      </c>
      <c r="Q23" s="6">
        <f>55.86*G23</f>
        <v>294538.608</v>
      </c>
      <c r="R23" s="6">
        <f t="shared" si="1"/>
        <v>527912.736</v>
      </c>
      <c r="S23" s="6">
        <f t="shared" si="2"/>
        <v>402269.504832</v>
      </c>
      <c r="T23" s="6">
        <f t="shared" si="3"/>
        <v>116140.80192000001</v>
      </c>
      <c r="U23" s="6">
        <f t="shared" si="4"/>
        <v>9502.429248</v>
      </c>
    </row>
    <row r="24" spans="2:21" ht="15">
      <c r="B24" s="4">
        <f t="shared" si="5"/>
        <v>17</v>
      </c>
      <c r="C24" s="9" t="s">
        <v>22</v>
      </c>
      <c r="D24" s="4" t="s">
        <v>15</v>
      </c>
      <c r="E24" s="4">
        <v>300</v>
      </c>
      <c r="F24" s="4" t="s">
        <v>23</v>
      </c>
      <c r="G24" s="5">
        <v>1019</v>
      </c>
      <c r="H24" s="12" t="s">
        <v>24</v>
      </c>
      <c r="I24" s="12">
        <v>0</v>
      </c>
      <c r="J24" s="12">
        <v>300</v>
      </c>
      <c r="K24" s="12" t="s">
        <v>24</v>
      </c>
      <c r="L24" s="12">
        <v>0</v>
      </c>
      <c r="M24" s="12">
        <v>0</v>
      </c>
      <c r="N24" s="12">
        <v>0</v>
      </c>
      <c r="O24" s="12">
        <v>0</v>
      </c>
      <c r="P24" s="13">
        <f aca="true" t="shared" si="7" ref="P24:P87">44.26*G24</f>
        <v>45100.939999999995</v>
      </c>
      <c r="Q24" s="6">
        <f aca="true" t="shared" si="8" ref="Q24:Q87">55.86*G24</f>
        <v>56921.34</v>
      </c>
      <c r="R24" s="6">
        <f t="shared" si="1"/>
        <v>102022.28</v>
      </c>
      <c r="S24" s="6">
        <f t="shared" si="2"/>
        <v>77740.97736</v>
      </c>
      <c r="T24" s="6">
        <f t="shared" si="3"/>
        <v>22444.9016</v>
      </c>
      <c r="U24" s="6">
        <f t="shared" si="4"/>
        <v>1836.40104</v>
      </c>
    </row>
    <row r="25" spans="2:21" ht="45">
      <c r="B25" s="4">
        <f t="shared" si="5"/>
        <v>18</v>
      </c>
      <c r="C25" s="9" t="s">
        <v>25</v>
      </c>
      <c r="D25" s="4" t="s">
        <v>15</v>
      </c>
      <c r="E25" s="4" t="s">
        <v>26</v>
      </c>
      <c r="F25" s="4" t="s">
        <v>27</v>
      </c>
      <c r="G25" s="5">
        <v>7016</v>
      </c>
      <c r="H25" s="12" t="s">
        <v>28</v>
      </c>
      <c r="I25" s="12">
        <v>0</v>
      </c>
      <c r="J25" s="12" t="s">
        <v>26</v>
      </c>
      <c r="K25" s="12" t="s">
        <v>28</v>
      </c>
      <c r="L25" s="12">
        <v>0</v>
      </c>
      <c r="M25" s="12">
        <v>0</v>
      </c>
      <c r="N25" s="12">
        <v>0</v>
      </c>
      <c r="O25" s="12">
        <v>0</v>
      </c>
      <c r="P25" s="13">
        <f t="shared" si="7"/>
        <v>310528.16</v>
      </c>
      <c r="Q25" s="6">
        <f t="shared" si="8"/>
        <v>391913.76</v>
      </c>
      <c r="R25" s="6">
        <f t="shared" si="1"/>
        <v>702441.9199999999</v>
      </c>
      <c r="S25" s="6">
        <f t="shared" si="2"/>
        <v>535260.74304</v>
      </c>
      <c r="T25" s="6">
        <f t="shared" si="3"/>
        <v>154537.22239999997</v>
      </c>
      <c r="U25" s="6">
        <f t="shared" si="4"/>
        <v>12643.95456</v>
      </c>
    </row>
    <row r="26" spans="2:21" ht="15">
      <c r="B26" s="4">
        <f t="shared" si="5"/>
        <v>19</v>
      </c>
      <c r="C26" s="9" t="s">
        <v>29</v>
      </c>
      <c r="D26" s="4" t="s">
        <v>15</v>
      </c>
      <c r="E26" s="4" t="s">
        <v>30</v>
      </c>
      <c r="F26" s="4" t="s">
        <v>31</v>
      </c>
      <c r="G26" s="5">
        <v>4520</v>
      </c>
      <c r="H26" s="12" t="s">
        <v>32</v>
      </c>
      <c r="I26" s="12">
        <v>0</v>
      </c>
      <c r="J26" s="12">
        <v>135.5</v>
      </c>
      <c r="K26" s="12" t="s">
        <v>32</v>
      </c>
      <c r="L26" s="12">
        <v>0</v>
      </c>
      <c r="M26" s="12">
        <v>0</v>
      </c>
      <c r="N26" s="12">
        <v>0</v>
      </c>
      <c r="O26" s="12">
        <v>0</v>
      </c>
      <c r="P26" s="13">
        <f t="shared" si="7"/>
        <v>200055.19999999998</v>
      </c>
      <c r="Q26" s="6">
        <f t="shared" si="8"/>
        <v>252487.2</v>
      </c>
      <c r="R26" s="6">
        <f t="shared" si="1"/>
        <v>452542.4</v>
      </c>
      <c r="S26" s="6">
        <f t="shared" si="2"/>
        <v>344837.30880000006</v>
      </c>
      <c r="T26" s="6">
        <f t="shared" si="3"/>
        <v>99559.32800000001</v>
      </c>
      <c r="U26" s="6">
        <f t="shared" si="4"/>
        <v>8145.7632</v>
      </c>
    </row>
    <row r="27" spans="2:21" ht="15">
      <c r="B27" s="4">
        <f t="shared" si="5"/>
        <v>20</v>
      </c>
      <c r="C27" s="9" t="s">
        <v>33</v>
      </c>
      <c r="D27" s="4" t="s">
        <v>15</v>
      </c>
      <c r="E27" s="4" t="s">
        <v>34</v>
      </c>
      <c r="F27" s="4" t="s">
        <v>35</v>
      </c>
      <c r="G27" s="5">
        <v>4265</v>
      </c>
      <c r="H27" s="12" t="s">
        <v>36</v>
      </c>
      <c r="I27" s="12">
        <v>1.9</v>
      </c>
      <c r="J27" s="12" t="s">
        <v>37</v>
      </c>
      <c r="K27" s="12" t="s">
        <v>36</v>
      </c>
      <c r="L27" s="12">
        <v>1.9</v>
      </c>
      <c r="M27" s="12">
        <v>0</v>
      </c>
      <c r="N27" s="12">
        <v>0</v>
      </c>
      <c r="O27" s="12">
        <v>0</v>
      </c>
      <c r="P27" s="13">
        <f t="shared" si="7"/>
        <v>188768.9</v>
      </c>
      <c r="Q27" s="6">
        <f t="shared" si="8"/>
        <v>238242.9</v>
      </c>
      <c r="R27" s="6">
        <f t="shared" si="1"/>
        <v>427011.8</v>
      </c>
      <c r="S27" s="6">
        <f t="shared" si="2"/>
        <v>325382.9916</v>
      </c>
      <c r="T27" s="6">
        <f t="shared" si="3"/>
        <v>93942.59599999999</v>
      </c>
      <c r="U27" s="6">
        <f t="shared" si="4"/>
        <v>7686.2124</v>
      </c>
    </row>
    <row r="28" spans="2:21" ht="60">
      <c r="B28" s="4">
        <f t="shared" si="5"/>
        <v>21</v>
      </c>
      <c r="C28" s="9" t="s">
        <v>38</v>
      </c>
      <c r="D28" s="4" t="s">
        <v>15</v>
      </c>
      <c r="E28" s="4" t="s">
        <v>39</v>
      </c>
      <c r="F28" s="4" t="s">
        <v>40</v>
      </c>
      <c r="G28" s="5">
        <v>8281</v>
      </c>
      <c r="H28" s="12" t="s">
        <v>41</v>
      </c>
      <c r="I28" s="12">
        <v>33</v>
      </c>
      <c r="J28" s="12" t="s">
        <v>42</v>
      </c>
      <c r="K28" s="12" t="s">
        <v>41</v>
      </c>
      <c r="L28" s="12">
        <v>33</v>
      </c>
      <c r="M28" s="12">
        <v>0</v>
      </c>
      <c r="N28" s="12">
        <v>0</v>
      </c>
      <c r="O28" s="12">
        <v>0</v>
      </c>
      <c r="P28" s="13">
        <f t="shared" si="7"/>
        <v>366517.06</v>
      </c>
      <c r="Q28" s="6">
        <f t="shared" si="8"/>
        <v>462576.66</v>
      </c>
      <c r="R28" s="6">
        <f t="shared" si="1"/>
        <v>829093.72</v>
      </c>
      <c r="S28" s="6">
        <f t="shared" si="2"/>
        <v>631769.41464</v>
      </c>
      <c r="T28" s="6">
        <f t="shared" si="3"/>
        <v>182400.6184</v>
      </c>
      <c r="U28" s="6">
        <f t="shared" si="4"/>
        <v>14923.686959999999</v>
      </c>
    </row>
    <row r="29" spans="2:21" ht="45">
      <c r="B29" s="4">
        <f t="shared" si="5"/>
        <v>22</v>
      </c>
      <c r="C29" s="9" t="s">
        <v>43</v>
      </c>
      <c r="D29" s="4" t="s">
        <v>15</v>
      </c>
      <c r="E29" s="4">
        <v>220</v>
      </c>
      <c r="F29" s="4">
        <v>917</v>
      </c>
      <c r="G29" s="5">
        <v>697</v>
      </c>
      <c r="H29" s="12">
        <v>697</v>
      </c>
      <c r="I29" s="12">
        <v>0</v>
      </c>
      <c r="J29" s="12">
        <v>220</v>
      </c>
      <c r="K29" s="12">
        <v>697</v>
      </c>
      <c r="L29" s="12">
        <v>0</v>
      </c>
      <c r="M29" s="12">
        <v>0</v>
      </c>
      <c r="N29" s="12">
        <v>0</v>
      </c>
      <c r="O29" s="12">
        <v>0</v>
      </c>
      <c r="P29" s="13">
        <f t="shared" si="7"/>
        <v>30849.219999999998</v>
      </c>
      <c r="Q29" s="6">
        <f t="shared" si="8"/>
        <v>38934.42</v>
      </c>
      <c r="R29" s="6">
        <f t="shared" si="1"/>
        <v>69783.64</v>
      </c>
      <c r="S29" s="6">
        <f t="shared" si="2"/>
        <v>53175.13368</v>
      </c>
      <c r="T29" s="6">
        <f t="shared" si="3"/>
        <v>15352.400800000001</v>
      </c>
      <c r="U29" s="6">
        <f t="shared" si="4"/>
        <v>1256.10552</v>
      </c>
    </row>
    <row r="30" spans="2:21" ht="60">
      <c r="B30" s="4">
        <f t="shared" si="5"/>
        <v>23</v>
      </c>
      <c r="C30" s="9" t="s">
        <v>44</v>
      </c>
      <c r="D30" s="4" t="s">
        <v>15</v>
      </c>
      <c r="E30" s="4">
        <v>800</v>
      </c>
      <c r="F30" s="4" t="s">
        <v>45</v>
      </c>
      <c r="G30" s="5">
        <v>2500</v>
      </c>
      <c r="H30" s="12" t="s">
        <v>46</v>
      </c>
      <c r="I30" s="12">
        <v>0</v>
      </c>
      <c r="J30" s="12">
        <v>800</v>
      </c>
      <c r="K30" s="12" t="s">
        <v>46</v>
      </c>
      <c r="L30" s="12">
        <v>0</v>
      </c>
      <c r="M30" s="12">
        <v>0</v>
      </c>
      <c r="N30" s="12">
        <v>0</v>
      </c>
      <c r="O30" s="12">
        <v>0</v>
      </c>
      <c r="P30" s="13">
        <f t="shared" si="7"/>
        <v>110650</v>
      </c>
      <c r="Q30" s="6">
        <f t="shared" si="8"/>
        <v>139650</v>
      </c>
      <c r="R30" s="6">
        <f t="shared" si="1"/>
        <v>250300</v>
      </c>
      <c r="S30" s="6">
        <f t="shared" si="2"/>
        <v>190728.6</v>
      </c>
      <c r="T30" s="6">
        <f t="shared" si="3"/>
        <v>55066</v>
      </c>
      <c r="U30" s="6">
        <f t="shared" si="4"/>
        <v>4505.4</v>
      </c>
    </row>
    <row r="31" spans="2:21" ht="15">
      <c r="B31" s="4">
        <f t="shared" si="5"/>
        <v>24</v>
      </c>
      <c r="C31" s="9" t="s">
        <v>50</v>
      </c>
      <c r="D31" s="4" t="s">
        <v>15</v>
      </c>
      <c r="E31" s="4">
        <v>805</v>
      </c>
      <c r="F31" s="4" t="s">
        <v>51</v>
      </c>
      <c r="G31" s="5">
        <v>3242</v>
      </c>
      <c r="H31" s="12" t="s">
        <v>52</v>
      </c>
      <c r="I31" s="12">
        <v>0</v>
      </c>
      <c r="J31" s="12">
        <v>555</v>
      </c>
      <c r="K31" s="12" t="s">
        <v>52</v>
      </c>
      <c r="L31" s="12">
        <v>0</v>
      </c>
      <c r="M31" s="12">
        <v>0</v>
      </c>
      <c r="N31" s="12">
        <v>0</v>
      </c>
      <c r="O31" s="12">
        <v>0</v>
      </c>
      <c r="P31" s="13">
        <f t="shared" si="7"/>
        <v>143490.91999999998</v>
      </c>
      <c r="Q31" s="6">
        <f t="shared" si="8"/>
        <v>181098.12</v>
      </c>
      <c r="R31" s="6">
        <f t="shared" si="1"/>
        <v>324589.04</v>
      </c>
      <c r="S31" s="6">
        <f t="shared" si="2"/>
        <v>247336.84848</v>
      </c>
      <c r="T31" s="6">
        <f t="shared" si="3"/>
        <v>71409.5888</v>
      </c>
      <c r="U31" s="6">
        <f t="shared" si="4"/>
        <v>5842.60272</v>
      </c>
    </row>
    <row r="32" spans="2:21" ht="30">
      <c r="B32" s="4">
        <f t="shared" si="5"/>
        <v>25</v>
      </c>
      <c r="C32" s="9" t="s">
        <v>57</v>
      </c>
      <c r="D32" s="4" t="s">
        <v>15</v>
      </c>
      <c r="E32" s="4">
        <v>685</v>
      </c>
      <c r="F32" s="4" t="s">
        <v>58</v>
      </c>
      <c r="G32" s="5">
        <v>3425</v>
      </c>
      <c r="H32" s="12" t="s">
        <v>58</v>
      </c>
      <c r="I32" s="12">
        <v>0</v>
      </c>
      <c r="J32" s="12">
        <v>0</v>
      </c>
      <c r="K32" s="12" t="s">
        <v>58</v>
      </c>
      <c r="L32" s="12">
        <v>0</v>
      </c>
      <c r="M32" s="12">
        <v>0</v>
      </c>
      <c r="N32" s="12">
        <v>0</v>
      </c>
      <c r="O32" s="12">
        <v>0</v>
      </c>
      <c r="P32" s="13">
        <f t="shared" si="7"/>
        <v>151590.5</v>
      </c>
      <c r="Q32" s="6">
        <f t="shared" si="8"/>
        <v>191320.5</v>
      </c>
      <c r="R32" s="6">
        <f t="shared" si="1"/>
        <v>342911</v>
      </c>
      <c r="S32" s="6">
        <f t="shared" si="2"/>
        <v>261298.18200000003</v>
      </c>
      <c r="T32" s="6">
        <f t="shared" si="3"/>
        <v>75440.42</v>
      </c>
      <c r="U32" s="6">
        <f t="shared" si="4"/>
        <v>6172.398</v>
      </c>
    </row>
    <row r="33" spans="2:21" ht="30">
      <c r="B33" s="4">
        <f t="shared" si="5"/>
        <v>26</v>
      </c>
      <c r="C33" s="9" t="s">
        <v>59</v>
      </c>
      <c r="D33" s="4" t="s">
        <v>15</v>
      </c>
      <c r="E33" s="4" t="s">
        <v>60</v>
      </c>
      <c r="F33" s="4" t="s">
        <v>61</v>
      </c>
      <c r="G33" s="5">
        <v>7740</v>
      </c>
      <c r="H33" s="12" t="s">
        <v>61</v>
      </c>
      <c r="I33" s="12">
        <v>0</v>
      </c>
      <c r="J33" s="12">
        <v>0</v>
      </c>
      <c r="K33" s="12" t="s">
        <v>61</v>
      </c>
      <c r="L33" s="12">
        <v>0</v>
      </c>
      <c r="M33" s="12">
        <v>0</v>
      </c>
      <c r="N33" s="12">
        <v>0</v>
      </c>
      <c r="O33" s="12">
        <v>0</v>
      </c>
      <c r="P33" s="13">
        <f t="shared" si="7"/>
        <v>342572.39999999997</v>
      </c>
      <c r="Q33" s="6">
        <f t="shared" si="8"/>
        <v>432356.4</v>
      </c>
      <c r="R33" s="6">
        <f t="shared" si="1"/>
        <v>774928.8</v>
      </c>
      <c r="S33" s="6">
        <f t="shared" si="2"/>
        <v>590495.7456</v>
      </c>
      <c r="T33" s="6">
        <f t="shared" si="3"/>
        <v>170484.336</v>
      </c>
      <c r="U33" s="6">
        <f t="shared" si="4"/>
        <v>13948.718400000002</v>
      </c>
    </row>
    <row r="34" spans="2:21" ht="30">
      <c r="B34" s="4">
        <f t="shared" si="5"/>
        <v>27</v>
      </c>
      <c r="C34" s="9" t="s">
        <v>62</v>
      </c>
      <c r="D34" s="4" t="s">
        <v>15</v>
      </c>
      <c r="E34" s="4" t="s">
        <v>63</v>
      </c>
      <c r="F34" s="4" t="s">
        <v>64</v>
      </c>
      <c r="G34" s="5">
        <v>5335</v>
      </c>
      <c r="H34" s="12" t="s">
        <v>64</v>
      </c>
      <c r="I34" s="12">
        <v>0</v>
      </c>
      <c r="J34" s="12">
        <v>0</v>
      </c>
      <c r="K34" s="12" t="s">
        <v>64</v>
      </c>
      <c r="L34" s="12">
        <v>0</v>
      </c>
      <c r="M34" s="12">
        <v>0</v>
      </c>
      <c r="N34" s="12">
        <v>0</v>
      </c>
      <c r="O34" s="12">
        <v>0</v>
      </c>
      <c r="P34" s="13">
        <f t="shared" si="7"/>
        <v>236127.09999999998</v>
      </c>
      <c r="Q34" s="6">
        <f t="shared" si="8"/>
        <v>298013.1</v>
      </c>
      <c r="R34" s="6">
        <f t="shared" si="1"/>
        <v>534140.2</v>
      </c>
      <c r="S34" s="6">
        <f t="shared" si="2"/>
        <v>407014.83239999996</v>
      </c>
      <c r="T34" s="6">
        <f t="shared" si="3"/>
        <v>117510.84399999998</v>
      </c>
      <c r="U34" s="6">
        <f t="shared" si="4"/>
        <v>9614.5236</v>
      </c>
    </row>
    <row r="35" spans="2:21" ht="30">
      <c r="B35" s="4">
        <f t="shared" si="5"/>
        <v>28</v>
      </c>
      <c r="C35" s="9" t="s">
        <v>65</v>
      </c>
      <c r="D35" s="4" t="s">
        <v>15</v>
      </c>
      <c r="E35" s="4">
        <v>479</v>
      </c>
      <c r="F35" s="4" t="s">
        <v>66</v>
      </c>
      <c r="G35" s="5">
        <v>2395</v>
      </c>
      <c r="H35" s="12" t="s">
        <v>66</v>
      </c>
      <c r="I35" s="12">
        <v>0</v>
      </c>
      <c r="J35" s="12">
        <v>0</v>
      </c>
      <c r="K35" s="12" t="s">
        <v>66</v>
      </c>
      <c r="L35" s="12">
        <v>0</v>
      </c>
      <c r="M35" s="12">
        <v>0</v>
      </c>
      <c r="N35" s="12">
        <v>0</v>
      </c>
      <c r="O35" s="12">
        <v>0</v>
      </c>
      <c r="P35" s="13">
        <f t="shared" si="7"/>
        <v>106002.7</v>
      </c>
      <c r="Q35" s="6">
        <f t="shared" si="8"/>
        <v>133784.7</v>
      </c>
      <c r="R35" s="6">
        <f t="shared" si="1"/>
        <v>239787.40000000002</v>
      </c>
      <c r="S35" s="6">
        <f t="shared" si="2"/>
        <v>182717.99880000003</v>
      </c>
      <c r="T35" s="6">
        <f t="shared" si="3"/>
        <v>52753.22800000001</v>
      </c>
      <c r="U35" s="6">
        <f t="shared" si="4"/>
        <v>4316.173200000001</v>
      </c>
    </row>
    <row r="36" spans="2:21" ht="30">
      <c r="B36" s="4">
        <f t="shared" si="5"/>
        <v>29</v>
      </c>
      <c r="C36" s="9" t="s">
        <v>67</v>
      </c>
      <c r="D36" s="4" t="s">
        <v>15</v>
      </c>
      <c r="E36" s="4">
        <v>100</v>
      </c>
      <c r="F36" s="4">
        <v>500</v>
      </c>
      <c r="G36" s="5">
        <v>500</v>
      </c>
      <c r="H36" s="12">
        <v>500</v>
      </c>
      <c r="I36" s="12">
        <v>0</v>
      </c>
      <c r="J36" s="12">
        <v>0</v>
      </c>
      <c r="K36" s="12">
        <v>500</v>
      </c>
      <c r="L36" s="12">
        <v>0</v>
      </c>
      <c r="M36" s="12">
        <v>0</v>
      </c>
      <c r="N36" s="12">
        <v>0</v>
      </c>
      <c r="O36" s="12">
        <v>0</v>
      </c>
      <c r="P36" s="13">
        <f t="shared" si="7"/>
        <v>22130</v>
      </c>
      <c r="Q36" s="6">
        <f t="shared" si="8"/>
        <v>27930</v>
      </c>
      <c r="R36" s="6">
        <f t="shared" si="1"/>
        <v>50060</v>
      </c>
      <c r="S36" s="6">
        <f t="shared" si="2"/>
        <v>38145.72</v>
      </c>
      <c r="T36" s="6">
        <f t="shared" si="3"/>
        <v>11013.2</v>
      </c>
      <c r="U36" s="6">
        <f t="shared" si="4"/>
        <v>901.08</v>
      </c>
    </row>
    <row r="37" spans="2:21" ht="30">
      <c r="B37" s="4">
        <f t="shared" si="5"/>
        <v>30</v>
      </c>
      <c r="C37" s="9" t="s">
        <v>68</v>
      </c>
      <c r="D37" s="4" t="s">
        <v>15</v>
      </c>
      <c r="E37" s="4" t="s">
        <v>69</v>
      </c>
      <c r="F37" s="4" t="s">
        <v>70</v>
      </c>
      <c r="G37" s="5">
        <v>7090</v>
      </c>
      <c r="H37" s="12" t="s">
        <v>70</v>
      </c>
      <c r="I37" s="12">
        <v>0</v>
      </c>
      <c r="J37" s="12">
        <v>0</v>
      </c>
      <c r="K37" s="12" t="s">
        <v>70</v>
      </c>
      <c r="L37" s="12">
        <v>0</v>
      </c>
      <c r="M37" s="12">
        <v>0</v>
      </c>
      <c r="N37" s="12">
        <v>0</v>
      </c>
      <c r="O37" s="12">
        <v>0</v>
      </c>
      <c r="P37" s="13">
        <f t="shared" si="7"/>
        <v>313803.39999999997</v>
      </c>
      <c r="Q37" s="6">
        <f t="shared" si="8"/>
        <v>396047.4</v>
      </c>
      <c r="R37" s="6">
        <f t="shared" si="1"/>
        <v>709850.8</v>
      </c>
      <c r="S37" s="6">
        <f t="shared" si="2"/>
        <v>540906.3096</v>
      </c>
      <c r="T37" s="6">
        <f t="shared" si="3"/>
        <v>156167.176</v>
      </c>
      <c r="U37" s="6">
        <f t="shared" si="4"/>
        <v>12777.314400000001</v>
      </c>
    </row>
    <row r="38" spans="2:21" ht="30">
      <c r="B38" s="4">
        <f t="shared" si="5"/>
        <v>31</v>
      </c>
      <c r="C38" s="9" t="s">
        <v>71</v>
      </c>
      <c r="D38" s="4" t="s">
        <v>15</v>
      </c>
      <c r="E38" s="4" t="s">
        <v>72</v>
      </c>
      <c r="F38" s="4" t="s">
        <v>73</v>
      </c>
      <c r="G38" s="5">
        <v>24045</v>
      </c>
      <c r="H38" s="12" t="s">
        <v>73</v>
      </c>
      <c r="I38" s="12">
        <v>0</v>
      </c>
      <c r="J38" s="12">
        <v>0</v>
      </c>
      <c r="K38" s="12" t="s">
        <v>73</v>
      </c>
      <c r="L38" s="12">
        <v>0</v>
      </c>
      <c r="M38" s="12">
        <v>0</v>
      </c>
      <c r="N38" s="12">
        <v>0</v>
      </c>
      <c r="O38" s="12">
        <v>0</v>
      </c>
      <c r="P38" s="13">
        <f t="shared" si="7"/>
        <v>1064231.7</v>
      </c>
      <c r="Q38" s="6">
        <f t="shared" si="8"/>
        <v>1343153.7</v>
      </c>
      <c r="R38" s="6">
        <f t="shared" si="1"/>
        <v>2407385.4</v>
      </c>
      <c r="S38" s="6">
        <f t="shared" si="2"/>
        <v>1834427.6748</v>
      </c>
      <c r="T38" s="6">
        <f t="shared" si="3"/>
        <v>529624.788</v>
      </c>
      <c r="U38" s="6">
        <f t="shared" si="4"/>
        <v>43332.9372</v>
      </c>
    </row>
    <row r="39" spans="2:21" ht="30">
      <c r="B39" s="4">
        <f t="shared" si="5"/>
        <v>32</v>
      </c>
      <c r="C39" s="9" t="s">
        <v>74</v>
      </c>
      <c r="D39" s="4" t="s">
        <v>15</v>
      </c>
      <c r="E39" s="4">
        <v>217</v>
      </c>
      <c r="F39" s="4" t="s">
        <v>75</v>
      </c>
      <c r="G39" s="5">
        <v>1085</v>
      </c>
      <c r="H39" s="12" t="s">
        <v>75</v>
      </c>
      <c r="I39" s="12">
        <v>0</v>
      </c>
      <c r="J39" s="12">
        <v>0</v>
      </c>
      <c r="K39" s="12" t="s">
        <v>75</v>
      </c>
      <c r="L39" s="12">
        <v>0</v>
      </c>
      <c r="M39" s="12">
        <v>0</v>
      </c>
      <c r="N39" s="12">
        <v>0</v>
      </c>
      <c r="O39" s="12">
        <v>0</v>
      </c>
      <c r="P39" s="13">
        <f t="shared" si="7"/>
        <v>48022.1</v>
      </c>
      <c r="Q39" s="6">
        <f t="shared" si="8"/>
        <v>60608.1</v>
      </c>
      <c r="R39" s="6">
        <f t="shared" si="1"/>
        <v>108630.2</v>
      </c>
      <c r="S39" s="6">
        <f t="shared" si="2"/>
        <v>82776.2124</v>
      </c>
      <c r="T39" s="6">
        <f t="shared" si="3"/>
        <v>23898.644</v>
      </c>
      <c r="U39" s="6">
        <f t="shared" si="4"/>
        <v>1955.3436</v>
      </c>
    </row>
    <row r="40" spans="2:21" ht="30">
      <c r="B40" s="4">
        <f t="shared" si="5"/>
        <v>33</v>
      </c>
      <c r="C40" s="9" t="s">
        <v>76</v>
      </c>
      <c r="D40" s="4" t="s">
        <v>15</v>
      </c>
      <c r="E40" s="4">
        <v>174</v>
      </c>
      <c r="F40" s="4">
        <v>870</v>
      </c>
      <c r="G40" s="5">
        <v>870</v>
      </c>
      <c r="H40" s="12">
        <v>870</v>
      </c>
      <c r="I40" s="12">
        <v>0</v>
      </c>
      <c r="J40" s="12">
        <v>0</v>
      </c>
      <c r="K40" s="12">
        <v>870</v>
      </c>
      <c r="L40" s="12">
        <v>0</v>
      </c>
      <c r="M40" s="12">
        <v>0</v>
      </c>
      <c r="N40" s="12">
        <v>0</v>
      </c>
      <c r="O40" s="12">
        <v>0</v>
      </c>
      <c r="P40" s="13">
        <f t="shared" si="7"/>
        <v>38506.2</v>
      </c>
      <c r="Q40" s="6">
        <f t="shared" si="8"/>
        <v>48598.2</v>
      </c>
      <c r="R40" s="6">
        <f t="shared" si="1"/>
        <v>87104.4</v>
      </c>
      <c r="S40" s="6">
        <f t="shared" si="2"/>
        <v>66373.5528</v>
      </c>
      <c r="T40" s="6">
        <f t="shared" si="3"/>
        <v>19162.967999999997</v>
      </c>
      <c r="U40" s="6">
        <f t="shared" si="4"/>
        <v>1567.8791999999999</v>
      </c>
    </row>
    <row r="41" spans="2:21" ht="30">
      <c r="B41" s="4">
        <f t="shared" si="5"/>
        <v>34</v>
      </c>
      <c r="C41" s="9" t="s">
        <v>77</v>
      </c>
      <c r="D41" s="4" t="s">
        <v>15</v>
      </c>
      <c r="E41" s="4" t="s">
        <v>78</v>
      </c>
      <c r="F41" s="4" t="s">
        <v>79</v>
      </c>
      <c r="G41" s="5">
        <v>10820</v>
      </c>
      <c r="H41" s="12" t="s">
        <v>79</v>
      </c>
      <c r="I41" s="12">
        <v>0</v>
      </c>
      <c r="J41" s="12">
        <v>0</v>
      </c>
      <c r="K41" s="12" t="s">
        <v>79</v>
      </c>
      <c r="L41" s="12">
        <v>0</v>
      </c>
      <c r="M41" s="12">
        <v>0</v>
      </c>
      <c r="N41" s="12">
        <v>0</v>
      </c>
      <c r="O41" s="12">
        <v>0</v>
      </c>
      <c r="P41" s="13">
        <f t="shared" si="7"/>
        <v>478893.19999999995</v>
      </c>
      <c r="Q41" s="6">
        <f t="shared" si="8"/>
        <v>604405.2</v>
      </c>
      <c r="R41" s="6">
        <f t="shared" si="1"/>
        <v>1083298.4</v>
      </c>
      <c r="S41" s="6">
        <f t="shared" si="2"/>
        <v>825473.3807999999</v>
      </c>
      <c r="T41" s="6">
        <f t="shared" si="3"/>
        <v>238325.64799999996</v>
      </c>
      <c r="U41" s="6">
        <f t="shared" si="4"/>
        <v>19499.371199999998</v>
      </c>
    </row>
    <row r="42" spans="2:21" ht="30">
      <c r="B42" s="4">
        <f t="shared" si="5"/>
        <v>35</v>
      </c>
      <c r="C42" s="9" t="s">
        <v>80</v>
      </c>
      <c r="D42" s="4" t="s">
        <v>15</v>
      </c>
      <c r="E42" s="4">
        <v>912</v>
      </c>
      <c r="F42" s="4" t="s">
        <v>81</v>
      </c>
      <c r="G42" s="5">
        <v>4560</v>
      </c>
      <c r="H42" s="12" t="s">
        <v>81</v>
      </c>
      <c r="I42" s="12">
        <v>0</v>
      </c>
      <c r="J42" s="12">
        <v>0</v>
      </c>
      <c r="K42" s="12" t="s">
        <v>81</v>
      </c>
      <c r="L42" s="12">
        <v>0</v>
      </c>
      <c r="M42" s="12">
        <v>0</v>
      </c>
      <c r="N42" s="12">
        <v>0</v>
      </c>
      <c r="O42" s="12">
        <v>0</v>
      </c>
      <c r="P42" s="13">
        <f t="shared" si="7"/>
        <v>201825.59999999998</v>
      </c>
      <c r="Q42" s="6">
        <f t="shared" si="8"/>
        <v>254721.6</v>
      </c>
      <c r="R42" s="6">
        <f t="shared" si="1"/>
        <v>456547.19999999995</v>
      </c>
      <c r="S42" s="6">
        <f t="shared" si="2"/>
        <v>347888.9664</v>
      </c>
      <c r="T42" s="6">
        <f t="shared" si="3"/>
        <v>100440.38399999999</v>
      </c>
      <c r="U42" s="6">
        <f t="shared" si="4"/>
        <v>8217.8496</v>
      </c>
    </row>
    <row r="43" spans="2:21" ht="30">
      <c r="B43" s="4">
        <f t="shared" si="5"/>
        <v>36</v>
      </c>
      <c r="C43" s="9" t="s">
        <v>82</v>
      </c>
      <c r="D43" s="4" t="s">
        <v>15</v>
      </c>
      <c r="E43" s="4" t="s">
        <v>83</v>
      </c>
      <c r="F43" s="4" t="s">
        <v>84</v>
      </c>
      <c r="G43" s="5">
        <v>5000</v>
      </c>
      <c r="H43" s="12" t="s">
        <v>84</v>
      </c>
      <c r="I43" s="12">
        <v>0</v>
      </c>
      <c r="J43" s="12">
        <v>0</v>
      </c>
      <c r="K43" s="12" t="s">
        <v>84</v>
      </c>
      <c r="L43" s="12">
        <v>0</v>
      </c>
      <c r="M43" s="12">
        <v>0</v>
      </c>
      <c r="N43" s="12">
        <v>0</v>
      </c>
      <c r="O43" s="12">
        <v>0</v>
      </c>
      <c r="P43" s="13">
        <f t="shared" si="7"/>
        <v>221300</v>
      </c>
      <c r="Q43" s="6">
        <f t="shared" si="8"/>
        <v>279300</v>
      </c>
      <c r="R43" s="6">
        <f t="shared" si="1"/>
        <v>500600</v>
      </c>
      <c r="S43" s="6">
        <f t="shared" si="2"/>
        <v>381457.2</v>
      </c>
      <c r="T43" s="6">
        <f t="shared" si="3"/>
        <v>110132</v>
      </c>
      <c r="U43" s="6">
        <f t="shared" si="4"/>
        <v>9010.8</v>
      </c>
    </row>
    <row r="44" spans="2:21" ht="45">
      <c r="B44" s="4">
        <f t="shared" si="5"/>
        <v>37</v>
      </c>
      <c r="C44" s="9" t="s">
        <v>85</v>
      </c>
      <c r="D44" s="4" t="s">
        <v>15</v>
      </c>
      <c r="E44" s="4">
        <v>500</v>
      </c>
      <c r="F44" s="4" t="s">
        <v>46</v>
      </c>
      <c r="G44" s="5">
        <v>2500</v>
      </c>
      <c r="H44" s="12" t="s">
        <v>46</v>
      </c>
      <c r="I44" s="12">
        <v>0</v>
      </c>
      <c r="J44" s="12">
        <v>0</v>
      </c>
      <c r="K44" s="12" t="s">
        <v>46</v>
      </c>
      <c r="L44" s="12">
        <v>0</v>
      </c>
      <c r="M44" s="12">
        <v>0</v>
      </c>
      <c r="N44" s="12">
        <v>0</v>
      </c>
      <c r="O44" s="12">
        <v>0</v>
      </c>
      <c r="P44" s="13">
        <f t="shared" si="7"/>
        <v>110650</v>
      </c>
      <c r="Q44" s="6">
        <f t="shared" si="8"/>
        <v>139650</v>
      </c>
      <c r="R44" s="6">
        <f t="shared" si="1"/>
        <v>250300</v>
      </c>
      <c r="S44" s="6">
        <f t="shared" si="2"/>
        <v>190728.6</v>
      </c>
      <c r="T44" s="6">
        <f t="shared" si="3"/>
        <v>55066</v>
      </c>
      <c r="U44" s="6">
        <f t="shared" si="4"/>
        <v>4505.4</v>
      </c>
    </row>
    <row r="45" spans="2:21" ht="30">
      <c r="B45" s="4">
        <f t="shared" si="5"/>
        <v>38</v>
      </c>
      <c r="C45" s="9" t="s">
        <v>86</v>
      </c>
      <c r="D45" s="4" t="s">
        <v>15</v>
      </c>
      <c r="E45" s="4" t="s">
        <v>87</v>
      </c>
      <c r="F45" s="4" t="s">
        <v>88</v>
      </c>
      <c r="G45" s="5">
        <v>5500</v>
      </c>
      <c r="H45" s="12" t="s">
        <v>88</v>
      </c>
      <c r="I45" s="12">
        <v>0</v>
      </c>
      <c r="J45" s="12">
        <v>0</v>
      </c>
      <c r="K45" s="12" t="s">
        <v>88</v>
      </c>
      <c r="L45" s="12">
        <v>0</v>
      </c>
      <c r="M45" s="12">
        <v>0</v>
      </c>
      <c r="N45" s="12">
        <v>0</v>
      </c>
      <c r="O45" s="12">
        <v>0</v>
      </c>
      <c r="P45" s="13">
        <f t="shared" si="7"/>
        <v>243430</v>
      </c>
      <c r="Q45" s="6">
        <f t="shared" si="8"/>
        <v>307230</v>
      </c>
      <c r="R45" s="6">
        <f t="shared" si="1"/>
        <v>550660</v>
      </c>
      <c r="S45" s="6">
        <f t="shared" si="2"/>
        <v>419602.92</v>
      </c>
      <c r="T45" s="6">
        <f t="shared" si="3"/>
        <v>121145.2</v>
      </c>
      <c r="U45" s="6">
        <f t="shared" si="4"/>
        <v>9911.88</v>
      </c>
    </row>
    <row r="46" spans="2:21" ht="30">
      <c r="B46" s="4">
        <f t="shared" si="5"/>
        <v>39</v>
      </c>
      <c r="C46" s="9" t="s">
        <v>89</v>
      </c>
      <c r="D46" s="4" t="s">
        <v>15</v>
      </c>
      <c r="E46" s="4">
        <v>447</v>
      </c>
      <c r="F46" s="4" t="s">
        <v>90</v>
      </c>
      <c r="G46" s="5">
        <v>2235</v>
      </c>
      <c r="H46" s="12" t="s">
        <v>90</v>
      </c>
      <c r="I46" s="12">
        <v>0</v>
      </c>
      <c r="J46" s="12">
        <v>0</v>
      </c>
      <c r="K46" s="12" t="s">
        <v>90</v>
      </c>
      <c r="L46" s="12">
        <v>0</v>
      </c>
      <c r="M46" s="12">
        <v>0</v>
      </c>
      <c r="N46" s="12">
        <v>0</v>
      </c>
      <c r="O46" s="12">
        <v>0</v>
      </c>
      <c r="P46" s="13">
        <f t="shared" si="7"/>
        <v>98921.09999999999</v>
      </c>
      <c r="Q46" s="6">
        <f t="shared" si="8"/>
        <v>124847.1</v>
      </c>
      <c r="R46" s="6">
        <f t="shared" si="1"/>
        <v>223768.2</v>
      </c>
      <c r="S46" s="6">
        <f t="shared" si="2"/>
        <v>170511.3684</v>
      </c>
      <c r="T46" s="6">
        <f t="shared" si="3"/>
        <v>49229.004</v>
      </c>
      <c r="U46" s="6">
        <f t="shared" si="4"/>
        <v>4027.8276</v>
      </c>
    </row>
    <row r="47" spans="2:21" ht="45">
      <c r="B47" s="4">
        <f t="shared" si="5"/>
        <v>40</v>
      </c>
      <c r="C47" s="9" t="s">
        <v>91</v>
      </c>
      <c r="D47" s="4" t="s">
        <v>15</v>
      </c>
      <c r="E47" s="4" t="s">
        <v>92</v>
      </c>
      <c r="F47" s="4" t="s">
        <v>93</v>
      </c>
      <c r="G47" s="5">
        <v>26000</v>
      </c>
      <c r="H47" s="12" t="s">
        <v>93</v>
      </c>
      <c r="I47" s="12">
        <v>0</v>
      </c>
      <c r="J47" s="12">
        <v>0</v>
      </c>
      <c r="K47" s="12" t="s">
        <v>93</v>
      </c>
      <c r="L47" s="12">
        <v>0</v>
      </c>
      <c r="M47" s="12">
        <v>0</v>
      </c>
      <c r="N47" s="12">
        <v>0</v>
      </c>
      <c r="O47" s="12">
        <v>0</v>
      </c>
      <c r="P47" s="13">
        <f t="shared" si="7"/>
        <v>1150760</v>
      </c>
      <c r="Q47" s="6">
        <f t="shared" si="8"/>
        <v>1452360</v>
      </c>
      <c r="R47" s="6">
        <f t="shared" si="1"/>
        <v>2603120</v>
      </c>
      <c r="S47" s="6">
        <f t="shared" si="2"/>
        <v>1983577.4400000002</v>
      </c>
      <c r="T47" s="6">
        <f t="shared" si="3"/>
        <v>572686.4</v>
      </c>
      <c r="U47" s="6">
        <f t="shared" si="4"/>
        <v>46856.16</v>
      </c>
    </row>
    <row r="48" spans="2:21" ht="30">
      <c r="B48" s="4">
        <f t="shared" si="5"/>
        <v>41</v>
      </c>
      <c r="C48" s="9" t="s">
        <v>94</v>
      </c>
      <c r="D48" s="4" t="s">
        <v>15</v>
      </c>
      <c r="E48" s="4">
        <v>905</v>
      </c>
      <c r="F48" s="4" t="s">
        <v>95</v>
      </c>
      <c r="G48" s="5">
        <v>4525</v>
      </c>
      <c r="H48" s="12" t="s">
        <v>95</v>
      </c>
      <c r="I48" s="12">
        <v>0</v>
      </c>
      <c r="J48" s="12">
        <v>0</v>
      </c>
      <c r="K48" s="12" t="s">
        <v>95</v>
      </c>
      <c r="L48" s="12">
        <v>0</v>
      </c>
      <c r="M48" s="12">
        <v>0</v>
      </c>
      <c r="N48" s="12">
        <v>0</v>
      </c>
      <c r="O48" s="12">
        <v>0</v>
      </c>
      <c r="P48" s="13">
        <f t="shared" si="7"/>
        <v>200276.5</v>
      </c>
      <c r="Q48" s="6">
        <f t="shared" si="8"/>
        <v>252766.5</v>
      </c>
      <c r="R48" s="6">
        <f t="shared" si="1"/>
        <v>453043</v>
      </c>
      <c r="S48" s="6">
        <f t="shared" si="2"/>
        <v>345218.766</v>
      </c>
      <c r="T48" s="6">
        <f t="shared" si="3"/>
        <v>99669.46</v>
      </c>
      <c r="U48" s="6">
        <f t="shared" si="4"/>
        <v>8154.774</v>
      </c>
    </row>
    <row r="49" spans="2:21" ht="30">
      <c r="B49" s="4">
        <f t="shared" si="5"/>
        <v>42</v>
      </c>
      <c r="C49" s="9" t="s">
        <v>96</v>
      </c>
      <c r="D49" s="4" t="s">
        <v>15</v>
      </c>
      <c r="E49" s="4" t="s">
        <v>97</v>
      </c>
      <c r="F49" s="4" t="s">
        <v>98</v>
      </c>
      <c r="G49" s="5">
        <v>9250</v>
      </c>
      <c r="H49" s="12" t="s">
        <v>98</v>
      </c>
      <c r="I49" s="12">
        <v>0</v>
      </c>
      <c r="J49" s="12">
        <v>0</v>
      </c>
      <c r="K49" s="12" t="s">
        <v>98</v>
      </c>
      <c r="L49" s="12">
        <v>0</v>
      </c>
      <c r="M49" s="12">
        <v>0</v>
      </c>
      <c r="N49" s="12">
        <v>0</v>
      </c>
      <c r="O49" s="12">
        <v>0</v>
      </c>
      <c r="P49" s="13">
        <f t="shared" si="7"/>
        <v>409405</v>
      </c>
      <c r="Q49" s="6">
        <f t="shared" si="8"/>
        <v>516705</v>
      </c>
      <c r="R49" s="6">
        <f t="shared" si="1"/>
        <v>926110</v>
      </c>
      <c r="S49" s="6">
        <f t="shared" si="2"/>
        <v>705695.8200000001</v>
      </c>
      <c r="T49" s="6">
        <f t="shared" si="3"/>
        <v>203744.2</v>
      </c>
      <c r="U49" s="6">
        <f t="shared" si="4"/>
        <v>16669.98</v>
      </c>
    </row>
    <row r="50" spans="2:21" ht="30">
      <c r="B50" s="4">
        <f t="shared" si="5"/>
        <v>43</v>
      </c>
      <c r="C50" s="9" t="s">
        <v>99</v>
      </c>
      <c r="D50" s="4" t="s">
        <v>15</v>
      </c>
      <c r="E50" s="4">
        <v>480</v>
      </c>
      <c r="F50" s="4" t="s">
        <v>100</v>
      </c>
      <c r="G50" s="5">
        <v>2400</v>
      </c>
      <c r="H50" s="12" t="s">
        <v>100</v>
      </c>
      <c r="I50" s="12">
        <v>0</v>
      </c>
      <c r="J50" s="12">
        <v>0</v>
      </c>
      <c r="K50" s="12" t="s">
        <v>100</v>
      </c>
      <c r="L50" s="12">
        <v>0</v>
      </c>
      <c r="M50" s="12">
        <v>0</v>
      </c>
      <c r="N50" s="12">
        <v>0</v>
      </c>
      <c r="O50" s="12">
        <v>0</v>
      </c>
      <c r="P50" s="13">
        <f t="shared" si="7"/>
        <v>106224</v>
      </c>
      <c r="Q50" s="6">
        <f t="shared" si="8"/>
        <v>134064</v>
      </c>
      <c r="R50" s="6">
        <f t="shared" si="1"/>
        <v>240288</v>
      </c>
      <c r="S50" s="6">
        <f t="shared" si="2"/>
        <v>183099.456</v>
      </c>
      <c r="T50" s="6">
        <f t="shared" si="3"/>
        <v>52863.36</v>
      </c>
      <c r="U50" s="6">
        <f t="shared" si="4"/>
        <v>4325.184</v>
      </c>
    </row>
    <row r="51" spans="2:21" ht="15">
      <c r="B51" s="4">
        <f t="shared" si="5"/>
        <v>44</v>
      </c>
      <c r="C51" s="9" t="s">
        <v>101</v>
      </c>
      <c r="D51" s="4" t="s">
        <v>15</v>
      </c>
      <c r="E51" s="4">
        <v>570</v>
      </c>
      <c r="F51" s="4" t="s">
        <v>102</v>
      </c>
      <c r="G51" s="5">
        <v>1860</v>
      </c>
      <c r="H51" s="12" t="s">
        <v>103</v>
      </c>
      <c r="I51" s="12">
        <v>0</v>
      </c>
      <c r="J51" s="12">
        <v>570</v>
      </c>
      <c r="K51" s="12" t="s">
        <v>103</v>
      </c>
      <c r="L51" s="12">
        <v>0</v>
      </c>
      <c r="M51" s="12">
        <v>0</v>
      </c>
      <c r="N51" s="12">
        <v>0</v>
      </c>
      <c r="O51" s="12">
        <v>0</v>
      </c>
      <c r="P51" s="13">
        <f t="shared" si="7"/>
        <v>82323.59999999999</v>
      </c>
      <c r="Q51" s="6">
        <f t="shared" si="8"/>
        <v>103899.6</v>
      </c>
      <c r="R51" s="6">
        <f t="shared" si="1"/>
        <v>186223.2</v>
      </c>
      <c r="S51" s="6">
        <f t="shared" si="2"/>
        <v>141902.07840000003</v>
      </c>
      <c r="T51" s="6">
        <f t="shared" si="3"/>
        <v>40969.10400000001</v>
      </c>
      <c r="U51" s="6">
        <f t="shared" si="4"/>
        <v>3352.0176</v>
      </c>
    </row>
    <row r="52" spans="2:21" ht="15">
      <c r="B52" s="4">
        <f t="shared" si="5"/>
        <v>45</v>
      </c>
      <c r="C52" s="9" t="s">
        <v>104</v>
      </c>
      <c r="D52" s="4" t="s">
        <v>15</v>
      </c>
      <c r="E52" s="4">
        <v>700</v>
      </c>
      <c r="F52" s="4" t="s">
        <v>105</v>
      </c>
      <c r="G52" s="5">
        <v>3005</v>
      </c>
      <c r="H52" s="12" t="s">
        <v>106</v>
      </c>
      <c r="I52" s="12">
        <v>0</v>
      </c>
      <c r="J52" s="12">
        <v>700</v>
      </c>
      <c r="K52" s="12" t="s">
        <v>106</v>
      </c>
      <c r="L52" s="12">
        <v>0</v>
      </c>
      <c r="M52" s="12">
        <v>0</v>
      </c>
      <c r="N52" s="12">
        <v>0</v>
      </c>
      <c r="O52" s="12">
        <v>0</v>
      </c>
      <c r="P52" s="13">
        <f t="shared" si="7"/>
        <v>133001.3</v>
      </c>
      <c r="Q52" s="6">
        <f t="shared" si="8"/>
        <v>167859.3</v>
      </c>
      <c r="R52" s="6">
        <f t="shared" si="1"/>
        <v>300860.6</v>
      </c>
      <c r="S52" s="6">
        <f t="shared" si="2"/>
        <v>229255.77719999998</v>
      </c>
      <c r="T52" s="6">
        <f t="shared" si="3"/>
        <v>66189.332</v>
      </c>
      <c r="U52" s="6">
        <f t="shared" si="4"/>
        <v>5415.4908</v>
      </c>
    </row>
    <row r="53" spans="2:21" ht="30">
      <c r="B53" s="4">
        <f t="shared" si="5"/>
        <v>46</v>
      </c>
      <c r="C53" s="9" t="s">
        <v>107</v>
      </c>
      <c r="D53" s="4" t="s">
        <v>15</v>
      </c>
      <c r="E53" s="4" t="s">
        <v>108</v>
      </c>
      <c r="F53" s="4" t="s">
        <v>109</v>
      </c>
      <c r="G53" s="5">
        <v>8915.3</v>
      </c>
      <c r="H53" s="12" t="s">
        <v>110</v>
      </c>
      <c r="I53" s="12">
        <v>0</v>
      </c>
      <c r="J53" s="12" t="s">
        <v>111</v>
      </c>
      <c r="K53" s="12" t="s">
        <v>110</v>
      </c>
      <c r="L53" s="12">
        <v>0</v>
      </c>
      <c r="M53" s="12">
        <v>0</v>
      </c>
      <c r="N53" s="12">
        <v>0</v>
      </c>
      <c r="O53" s="12">
        <v>0</v>
      </c>
      <c r="P53" s="13">
        <f t="shared" si="7"/>
        <v>394591.17799999996</v>
      </c>
      <c r="Q53" s="6">
        <f t="shared" si="8"/>
        <v>498008.65799999994</v>
      </c>
      <c r="R53" s="6">
        <f t="shared" si="1"/>
        <v>892599.8359999999</v>
      </c>
      <c r="S53" s="6">
        <f t="shared" si="2"/>
        <v>680161.0750319998</v>
      </c>
      <c r="T53" s="6">
        <f t="shared" si="3"/>
        <v>196371.96391999998</v>
      </c>
      <c r="U53" s="6">
        <f t="shared" si="4"/>
        <v>16066.797048</v>
      </c>
    </row>
    <row r="54" spans="2:21" ht="15">
      <c r="B54" s="4">
        <f t="shared" si="5"/>
        <v>47</v>
      </c>
      <c r="C54" s="9" t="s">
        <v>112</v>
      </c>
      <c r="D54" s="4" t="s">
        <v>15</v>
      </c>
      <c r="E54" s="4">
        <v>300</v>
      </c>
      <c r="F54" s="4" t="s">
        <v>113</v>
      </c>
      <c r="G54" s="5">
        <v>950</v>
      </c>
      <c r="H54" s="12">
        <v>950</v>
      </c>
      <c r="I54" s="12">
        <v>0</v>
      </c>
      <c r="J54" s="12">
        <v>300</v>
      </c>
      <c r="K54" s="12">
        <v>950</v>
      </c>
      <c r="L54" s="12">
        <v>0</v>
      </c>
      <c r="M54" s="12">
        <v>0</v>
      </c>
      <c r="N54" s="12">
        <v>0</v>
      </c>
      <c r="O54" s="12">
        <v>0</v>
      </c>
      <c r="P54" s="13">
        <f t="shared" si="7"/>
        <v>42047</v>
      </c>
      <c r="Q54" s="6">
        <f t="shared" si="8"/>
        <v>53067</v>
      </c>
      <c r="R54" s="6">
        <f t="shared" si="1"/>
        <v>95114</v>
      </c>
      <c r="S54" s="6">
        <f t="shared" si="2"/>
        <v>72476.868</v>
      </c>
      <c r="T54" s="6">
        <f t="shared" si="3"/>
        <v>20925.08</v>
      </c>
      <c r="U54" s="6">
        <f t="shared" si="4"/>
        <v>1712.0520000000001</v>
      </c>
    </row>
    <row r="55" spans="2:21" ht="45">
      <c r="B55" s="4">
        <f t="shared" si="5"/>
        <v>48</v>
      </c>
      <c r="C55" s="9" t="s">
        <v>114</v>
      </c>
      <c r="D55" s="4" t="s">
        <v>15</v>
      </c>
      <c r="E55" s="4" t="s">
        <v>115</v>
      </c>
      <c r="F55" s="4" t="s">
        <v>116</v>
      </c>
      <c r="G55" s="5">
        <v>10562</v>
      </c>
      <c r="H55" s="12" t="s">
        <v>117</v>
      </c>
      <c r="I55" s="12">
        <v>0</v>
      </c>
      <c r="J55" s="12" t="s">
        <v>118</v>
      </c>
      <c r="K55" s="12" t="s">
        <v>117</v>
      </c>
      <c r="L55" s="12">
        <v>0</v>
      </c>
      <c r="M55" s="12">
        <v>0</v>
      </c>
      <c r="N55" s="12">
        <v>0</v>
      </c>
      <c r="O55" s="12">
        <v>0</v>
      </c>
      <c r="P55" s="13">
        <f t="shared" si="7"/>
        <v>467474.12</v>
      </c>
      <c r="Q55" s="6">
        <f t="shared" si="8"/>
        <v>589993.32</v>
      </c>
      <c r="R55" s="6">
        <f t="shared" si="1"/>
        <v>1057467.44</v>
      </c>
      <c r="S55" s="6">
        <f t="shared" si="2"/>
        <v>805790.18928</v>
      </c>
      <c r="T55" s="6">
        <f t="shared" si="3"/>
        <v>232642.8368</v>
      </c>
      <c r="U55" s="6">
        <f t="shared" si="4"/>
        <v>19034.41392</v>
      </c>
    </row>
    <row r="56" spans="2:21" ht="45">
      <c r="B56" s="4">
        <f t="shared" si="5"/>
        <v>49</v>
      </c>
      <c r="C56" s="9" t="s">
        <v>119</v>
      </c>
      <c r="D56" s="4" t="s">
        <v>15</v>
      </c>
      <c r="E56" s="4" t="s">
        <v>120</v>
      </c>
      <c r="F56" s="4" t="s">
        <v>121</v>
      </c>
      <c r="G56" s="5">
        <v>13677.5</v>
      </c>
      <c r="H56" s="12" t="s">
        <v>122</v>
      </c>
      <c r="I56" s="12">
        <v>0</v>
      </c>
      <c r="J56" s="12" t="s">
        <v>123</v>
      </c>
      <c r="K56" s="12" t="s">
        <v>122</v>
      </c>
      <c r="L56" s="12">
        <v>0</v>
      </c>
      <c r="M56" s="12">
        <v>0</v>
      </c>
      <c r="N56" s="12">
        <v>0</v>
      </c>
      <c r="O56" s="12">
        <v>0</v>
      </c>
      <c r="P56" s="13">
        <f t="shared" si="7"/>
        <v>605366.15</v>
      </c>
      <c r="Q56" s="6">
        <f t="shared" si="8"/>
        <v>764025.15</v>
      </c>
      <c r="R56" s="6">
        <f t="shared" si="1"/>
        <v>1369391.3</v>
      </c>
      <c r="S56" s="6">
        <f t="shared" si="2"/>
        <v>1043476.1706000002</v>
      </c>
      <c r="T56" s="6">
        <f t="shared" si="3"/>
        <v>301266.086</v>
      </c>
      <c r="U56" s="6">
        <f t="shared" si="4"/>
        <v>24649.043400000002</v>
      </c>
    </row>
    <row r="57" spans="2:21" ht="15">
      <c r="B57" s="4">
        <f t="shared" si="5"/>
        <v>50</v>
      </c>
      <c r="C57" s="9" t="s">
        <v>124</v>
      </c>
      <c r="D57" s="4" t="s">
        <v>15</v>
      </c>
      <c r="E57" s="4" t="s">
        <v>125</v>
      </c>
      <c r="F57" s="4" t="s">
        <v>126</v>
      </c>
      <c r="G57" s="5">
        <v>4395.8</v>
      </c>
      <c r="H57" s="12" t="s">
        <v>127</v>
      </c>
      <c r="I57" s="12">
        <v>61.5</v>
      </c>
      <c r="J57" s="12">
        <v>0</v>
      </c>
      <c r="K57" s="12" t="s">
        <v>127</v>
      </c>
      <c r="L57" s="12">
        <v>61.5</v>
      </c>
      <c r="M57" s="12">
        <v>0</v>
      </c>
      <c r="N57" s="12">
        <v>0</v>
      </c>
      <c r="O57" s="12">
        <v>0</v>
      </c>
      <c r="P57" s="13">
        <f t="shared" si="7"/>
        <v>194558.108</v>
      </c>
      <c r="Q57" s="6">
        <f t="shared" si="8"/>
        <v>245549.388</v>
      </c>
      <c r="R57" s="6">
        <f t="shared" si="1"/>
        <v>440107.49600000004</v>
      </c>
      <c r="S57" s="6">
        <f t="shared" si="2"/>
        <v>335361.91195200005</v>
      </c>
      <c r="T57" s="6">
        <f t="shared" si="3"/>
        <v>96823.64912</v>
      </c>
      <c r="U57" s="6">
        <f t="shared" si="4"/>
        <v>7921.9349280000015</v>
      </c>
    </row>
    <row r="58" spans="2:21" ht="30">
      <c r="B58" s="4">
        <f t="shared" si="5"/>
        <v>51</v>
      </c>
      <c r="C58" s="9" t="s">
        <v>130</v>
      </c>
      <c r="D58" s="4" t="s">
        <v>15</v>
      </c>
      <c r="E58" s="4">
        <v>657</v>
      </c>
      <c r="F58" s="4" t="s">
        <v>131</v>
      </c>
      <c r="G58" s="5">
        <v>2148</v>
      </c>
      <c r="H58" s="12" t="s">
        <v>132</v>
      </c>
      <c r="I58" s="12">
        <v>0</v>
      </c>
      <c r="J58" s="12" t="s">
        <v>133</v>
      </c>
      <c r="K58" s="12" t="s">
        <v>132</v>
      </c>
      <c r="L58" s="12">
        <v>0</v>
      </c>
      <c r="M58" s="12">
        <v>0</v>
      </c>
      <c r="N58" s="12">
        <v>0</v>
      </c>
      <c r="O58" s="12">
        <v>0</v>
      </c>
      <c r="P58" s="13">
        <f t="shared" si="7"/>
        <v>95070.48</v>
      </c>
      <c r="Q58" s="6">
        <f t="shared" si="8"/>
        <v>119987.28</v>
      </c>
      <c r="R58" s="6">
        <f t="shared" si="1"/>
        <v>215057.76</v>
      </c>
      <c r="S58" s="6">
        <f t="shared" si="2"/>
        <v>163874.01312000002</v>
      </c>
      <c r="T58" s="6">
        <f t="shared" si="3"/>
        <v>47312.707200000004</v>
      </c>
      <c r="U58" s="6">
        <f t="shared" si="4"/>
        <v>3871.0396800000003</v>
      </c>
    </row>
    <row r="59" spans="2:21" ht="30">
      <c r="B59" s="4">
        <f t="shared" si="5"/>
        <v>52</v>
      </c>
      <c r="C59" s="9" t="s">
        <v>134</v>
      </c>
      <c r="D59" s="4" t="s">
        <v>15</v>
      </c>
      <c r="E59" s="4" t="s">
        <v>135</v>
      </c>
      <c r="F59" s="4" t="s">
        <v>136</v>
      </c>
      <c r="G59" s="5">
        <v>10698.2</v>
      </c>
      <c r="H59" s="12" t="s">
        <v>137</v>
      </c>
      <c r="I59" s="12">
        <v>0</v>
      </c>
      <c r="J59" s="12" t="s">
        <v>138</v>
      </c>
      <c r="K59" s="12" t="s">
        <v>137</v>
      </c>
      <c r="L59" s="12">
        <v>0</v>
      </c>
      <c r="M59" s="12">
        <v>0</v>
      </c>
      <c r="N59" s="12">
        <v>0</v>
      </c>
      <c r="O59" s="12">
        <v>0</v>
      </c>
      <c r="P59" s="13">
        <f t="shared" si="7"/>
        <v>473502.332</v>
      </c>
      <c r="Q59" s="6">
        <f t="shared" si="8"/>
        <v>597601.452</v>
      </c>
      <c r="R59" s="6">
        <f t="shared" si="1"/>
        <v>1071103.784</v>
      </c>
      <c r="S59" s="6">
        <f t="shared" si="2"/>
        <v>816181.083408</v>
      </c>
      <c r="T59" s="6">
        <f t="shared" si="3"/>
        <v>235642.83247999998</v>
      </c>
      <c r="U59" s="6">
        <f t="shared" si="4"/>
        <v>19279.868112</v>
      </c>
    </row>
    <row r="60" spans="2:21" ht="15">
      <c r="B60" s="4">
        <f t="shared" si="5"/>
        <v>53</v>
      </c>
      <c r="C60" s="9" t="s">
        <v>139</v>
      </c>
      <c r="D60" s="4" t="s">
        <v>15</v>
      </c>
      <c r="E60" s="4" t="s">
        <v>140</v>
      </c>
      <c r="F60" s="4" t="s">
        <v>141</v>
      </c>
      <c r="G60" s="5">
        <v>4881.1</v>
      </c>
      <c r="H60" s="12" t="s">
        <v>142</v>
      </c>
      <c r="I60" s="12">
        <v>0</v>
      </c>
      <c r="J60" s="12" t="s">
        <v>140</v>
      </c>
      <c r="K60" s="12" t="s">
        <v>142</v>
      </c>
      <c r="L60" s="12">
        <v>0</v>
      </c>
      <c r="M60" s="12">
        <v>0</v>
      </c>
      <c r="N60" s="12">
        <v>0</v>
      </c>
      <c r="O60" s="12">
        <v>0</v>
      </c>
      <c r="P60" s="13">
        <f t="shared" si="7"/>
        <v>216037.486</v>
      </c>
      <c r="Q60" s="6">
        <f t="shared" si="8"/>
        <v>272658.24600000004</v>
      </c>
      <c r="R60" s="6">
        <f t="shared" si="1"/>
        <v>488695.7320000001</v>
      </c>
      <c r="S60" s="6">
        <f t="shared" si="2"/>
        <v>372386.1477840001</v>
      </c>
      <c r="T60" s="6">
        <f t="shared" si="3"/>
        <v>107513.06104000002</v>
      </c>
      <c r="U60" s="6">
        <f t="shared" si="4"/>
        <v>8796.523176000002</v>
      </c>
    </row>
    <row r="61" spans="2:21" ht="30">
      <c r="B61" s="4">
        <f t="shared" si="5"/>
        <v>54</v>
      </c>
      <c r="C61" s="9" t="s">
        <v>143</v>
      </c>
      <c r="D61" s="4" t="s">
        <v>15</v>
      </c>
      <c r="E61" s="4">
        <v>912</v>
      </c>
      <c r="F61" s="4" t="s">
        <v>144</v>
      </c>
      <c r="G61" s="5">
        <v>3685</v>
      </c>
      <c r="H61" s="12" t="s">
        <v>145</v>
      </c>
      <c r="I61" s="12">
        <v>34.5</v>
      </c>
      <c r="J61" s="12">
        <v>842</v>
      </c>
      <c r="K61" s="12" t="s">
        <v>145</v>
      </c>
      <c r="L61" s="12">
        <v>34.5</v>
      </c>
      <c r="M61" s="12">
        <v>0</v>
      </c>
      <c r="N61" s="12">
        <v>0</v>
      </c>
      <c r="O61" s="12">
        <v>0</v>
      </c>
      <c r="P61" s="13">
        <f t="shared" si="7"/>
        <v>163098.1</v>
      </c>
      <c r="Q61" s="6">
        <f t="shared" si="8"/>
        <v>205844.1</v>
      </c>
      <c r="R61" s="6">
        <f t="shared" si="1"/>
        <v>368942.2</v>
      </c>
      <c r="S61" s="6">
        <f t="shared" si="2"/>
        <v>281133.9564</v>
      </c>
      <c r="T61" s="6">
        <f t="shared" si="3"/>
        <v>81167.284</v>
      </c>
      <c r="U61" s="6">
        <f t="shared" si="4"/>
        <v>6640.959600000001</v>
      </c>
    </row>
    <row r="62" spans="2:21" ht="15">
      <c r="B62" s="4">
        <f t="shared" si="5"/>
        <v>55</v>
      </c>
      <c r="C62" s="9" t="s">
        <v>146</v>
      </c>
      <c r="D62" s="4" t="s">
        <v>15</v>
      </c>
      <c r="E62" s="4" t="s">
        <v>147</v>
      </c>
      <c r="F62" s="4" t="s">
        <v>148</v>
      </c>
      <c r="G62" s="5">
        <v>2308.1</v>
      </c>
      <c r="H62" s="12" t="s">
        <v>148</v>
      </c>
      <c r="I62" s="12">
        <v>0</v>
      </c>
      <c r="J62" s="12">
        <v>0</v>
      </c>
      <c r="K62" s="12" t="s">
        <v>148</v>
      </c>
      <c r="L62" s="12">
        <v>0</v>
      </c>
      <c r="M62" s="12">
        <v>0</v>
      </c>
      <c r="N62" s="12">
        <v>0</v>
      </c>
      <c r="O62" s="12">
        <v>0</v>
      </c>
      <c r="P62" s="13">
        <f t="shared" si="7"/>
        <v>102156.506</v>
      </c>
      <c r="Q62" s="6">
        <f t="shared" si="8"/>
        <v>128930.466</v>
      </c>
      <c r="R62" s="6">
        <f t="shared" si="1"/>
        <v>231086.972</v>
      </c>
      <c r="S62" s="6">
        <f t="shared" si="2"/>
        <v>176088.27266400002</v>
      </c>
      <c r="T62" s="6">
        <f t="shared" si="3"/>
        <v>50839.13384</v>
      </c>
      <c r="U62" s="6">
        <f t="shared" si="4"/>
        <v>4159.565496</v>
      </c>
    </row>
    <row r="63" spans="2:21" ht="30">
      <c r="B63" s="4">
        <f t="shared" si="5"/>
        <v>56</v>
      </c>
      <c r="C63" s="9" t="s">
        <v>149</v>
      </c>
      <c r="D63" s="4" t="s">
        <v>15</v>
      </c>
      <c r="E63" s="4" t="s">
        <v>150</v>
      </c>
      <c r="F63" s="4" t="s">
        <v>151</v>
      </c>
      <c r="G63" s="5">
        <v>12778</v>
      </c>
      <c r="H63" s="12" t="s">
        <v>152</v>
      </c>
      <c r="I63" s="12">
        <v>0</v>
      </c>
      <c r="J63" s="12" t="s">
        <v>153</v>
      </c>
      <c r="K63" s="12" t="s">
        <v>152</v>
      </c>
      <c r="L63" s="12">
        <v>0</v>
      </c>
      <c r="M63" s="12">
        <v>0</v>
      </c>
      <c r="N63" s="12">
        <v>0</v>
      </c>
      <c r="O63" s="12">
        <v>0</v>
      </c>
      <c r="P63" s="13">
        <f t="shared" si="7"/>
        <v>565554.28</v>
      </c>
      <c r="Q63" s="6">
        <f t="shared" si="8"/>
        <v>713779.08</v>
      </c>
      <c r="R63" s="6">
        <f t="shared" si="1"/>
        <v>1279333.3599999999</v>
      </c>
      <c r="S63" s="6">
        <f t="shared" si="2"/>
        <v>974852.0203199998</v>
      </c>
      <c r="T63" s="6">
        <f t="shared" si="3"/>
        <v>281453.3392</v>
      </c>
      <c r="U63" s="6">
        <f t="shared" si="4"/>
        <v>23028.00048</v>
      </c>
    </row>
    <row r="64" spans="2:21" ht="15">
      <c r="B64" s="4">
        <f t="shared" si="5"/>
        <v>57</v>
      </c>
      <c r="C64" s="9" t="s">
        <v>154</v>
      </c>
      <c r="D64" s="4" t="s">
        <v>15</v>
      </c>
      <c r="E64" s="4" t="s">
        <v>155</v>
      </c>
      <c r="F64" s="4" t="s">
        <v>156</v>
      </c>
      <c r="G64" s="5">
        <v>10016</v>
      </c>
      <c r="H64" s="12" t="s">
        <v>157</v>
      </c>
      <c r="I64" s="12">
        <v>0</v>
      </c>
      <c r="J64" s="12">
        <v>763</v>
      </c>
      <c r="K64" s="12" t="s">
        <v>157</v>
      </c>
      <c r="L64" s="12">
        <v>0</v>
      </c>
      <c r="M64" s="12">
        <v>0</v>
      </c>
      <c r="N64" s="12">
        <v>0</v>
      </c>
      <c r="O64" s="12">
        <v>0</v>
      </c>
      <c r="P64" s="13">
        <f t="shared" si="7"/>
        <v>443308.16</v>
      </c>
      <c r="Q64" s="6">
        <f t="shared" si="8"/>
        <v>559493.76</v>
      </c>
      <c r="R64" s="6">
        <f t="shared" si="1"/>
        <v>1002801.9199999999</v>
      </c>
      <c r="S64" s="6">
        <f t="shared" si="2"/>
        <v>764135.0630399999</v>
      </c>
      <c r="T64" s="6">
        <f t="shared" si="3"/>
        <v>220616.42239999998</v>
      </c>
      <c r="U64" s="6">
        <f t="shared" si="4"/>
        <v>18050.43456</v>
      </c>
    </row>
    <row r="65" spans="2:21" ht="15">
      <c r="B65" s="4">
        <f t="shared" si="5"/>
        <v>58</v>
      </c>
      <c r="C65" s="9" t="s">
        <v>158</v>
      </c>
      <c r="D65" s="4" t="s">
        <v>15</v>
      </c>
      <c r="E65" s="4" t="s">
        <v>159</v>
      </c>
      <c r="F65" s="4" t="s">
        <v>160</v>
      </c>
      <c r="G65" s="5">
        <v>5315.8</v>
      </c>
      <c r="H65" s="12" t="s">
        <v>161</v>
      </c>
      <c r="I65" s="12">
        <v>0</v>
      </c>
      <c r="J65" s="12" t="s">
        <v>159</v>
      </c>
      <c r="K65" s="12" t="s">
        <v>161</v>
      </c>
      <c r="L65" s="12">
        <v>0</v>
      </c>
      <c r="M65" s="12">
        <v>0</v>
      </c>
      <c r="N65" s="12">
        <v>0</v>
      </c>
      <c r="O65" s="12">
        <v>0</v>
      </c>
      <c r="P65" s="13">
        <f t="shared" si="7"/>
        <v>235277.308</v>
      </c>
      <c r="Q65" s="6">
        <f t="shared" si="8"/>
        <v>296940.588</v>
      </c>
      <c r="R65" s="6">
        <f t="shared" si="1"/>
        <v>532217.896</v>
      </c>
      <c r="S65" s="6">
        <f t="shared" si="2"/>
        <v>405550.0367519999</v>
      </c>
      <c r="T65" s="6">
        <f t="shared" si="3"/>
        <v>117087.93711999999</v>
      </c>
      <c r="U65" s="6">
        <f t="shared" si="4"/>
        <v>9579.922128</v>
      </c>
    </row>
    <row r="66" spans="2:21" ht="30">
      <c r="B66" s="4">
        <f t="shared" si="5"/>
        <v>59</v>
      </c>
      <c r="C66" s="9" t="s">
        <v>162</v>
      </c>
      <c r="D66" s="4" t="s">
        <v>15</v>
      </c>
      <c r="E66" s="4">
        <v>313</v>
      </c>
      <c r="F66" s="4" t="s">
        <v>163</v>
      </c>
      <c r="G66" s="5">
        <v>1332.5</v>
      </c>
      <c r="H66" s="12" t="s">
        <v>164</v>
      </c>
      <c r="I66" s="12">
        <v>0</v>
      </c>
      <c r="J66" s="12">
        <v>313</v>
      </c>
      <c r="K66" s="12" t="s">
        <v>164</v>
      </c>
      <c r="L66" s="12">
        <v>0</v>
      </c>
      <c r="M66" s="12">
        <v>0</v>
      </c>
      <c r="N66" s="12">
        <v>0</v>
      </c>
      <c r="O66" s="12">
        <v>0</v>
      </c>
      <c r="P66" s="13">
        <f t="shared" si="7"/>
        <v>58976.45</v>
      </c>
      <c r="Q66" s="6">
        <f t="shared" si="8"/>
        <v>74433.45</v>
      </c>
      <c r="R66" s="6">
        <f t="shared" si="1"/>
        <v>133409.9</v>
      </c>
      <c r="S66" s="6">
        <f t="shared" si="2"/>
        <v>101658.34379999999</v>
      </c>
      <c r="T66" s="6">
        <f t="shared" si="3"/>
        <v>29350.178</v>
      </c>
      <c r="U66" s="6">
        <f t="shared" si="4"/>
        <v>2401.3782</v>
      </c>
    </row>
    <row r="67" spans="2:21" ht="15">
      <c r="B67" s="4">
        <f t="shared" si="5"/>
        <v>60</v>
      </c>
      <c r="C67" s="9" t="s">
        <v>165</v>
      </c>
      <c r="D67" s="4" t="s">
        <v>15</v>
      </c>
      <c r="E67" s="4">
        <v>507</v>
      </c>
      <c r="F67" s="4" t="s">
        <v>166</v>
      </c>
      <c r="G67" s="5">
        <v>1546</v>
      </c>
      <c r="H67" s="12" t="s">
        <v>166</v>
      </c>
      <c r="I67" s="12">
        <v>0</v>
      </c>
      <c r="J67" s="12">
        <v>0</v>
      </c>
      <c r="K67" s="12" t="s">
        <v>166</v>
      </c>
      <c r="L67" s="12">
        <v>0</v>
      </c>
      <c r="M67" s="12">
        <v>0</v>
      </c>
      <c r="N67" s="12">
        <v>0</v>
      </c>
      <c r="O67" s="12">
        <v>0</v>
      </c>
      <c r="P67" s="13">
        <f t="shared" si="7"/>
        <v>68425.95999999999</v>
      </c>
      <c r="Q67" s="6">
        <f t="shared" si="8"/>
        <v>86359.56</v>
      </c>
      <c r="R67" s="6">
        <f t="shared" si="1"/>
        <v>154785.52</v>
      </c>
      <c r="S67" s="6">
        <f t="shared" si="2"/>
        <v>117946.56623999999</v>
      </c>
      <c r="T67" s="6">
        <f t="shared" si="3"/>
        <v>34052.8144</v>
      </c>
      <c r="U67" s="6">
        <f t="shared" si="4"/>
        <v>2786.1393599999997</v>
      </c>
    </row>
    <row r="68" spans="2:21" ht="30">
      <c r="B68" s="4">
        <f t="shared" si="5"/>
        <v>61</v>
      </c>
      <c r="C68" s="9" t="s">
        <v>167</v>
      </c>
      <c r="D68" s="4" t="s">
        <v>15</v>
      </c>
      <c r="E68" s="4">
        <v>210</v>
      </c>
      <c r="F68" s="4">
        <v>945</v>
      </c>
      <c r="G68" s="5">
        <v>945</v>
      </c>
      <c r="H68" s="12">
        <v>945</v>
      </c>
      <c r="I68" s="12">
        <v>0</v>
      </c>
      <c r="J68" s="12">
        <v>0</v>
      </c>
      <c r="K68" s="12">
        <v>945</v>
      </c>
      <c r="L68" s="12">
        <v>0</v>
      </c>
      <c r="M68" s="12">
        <v>0</v>
      </c>
      <c r="N68" s="12">
        <v>0</v>
      </c>
      <c r="O68" s="12">
        <v>0</v>
      </c>
      <c r="P68" s="13">
        <f t="shared" si="7"/>
        <v>41825.7</v>
      </c>
      <c r="Q68" s="6">
        <f t="shared" si="8"/>
        <v>52787.7</v>
      </c>
      <c r="R68" s="6">
        <f t="shared" si="1"/>
        <v>94613.4</v>
      </c>
      <c r="S68" s="6">
        <f t="shared" si="2"/>
        <v>72095.41079999998</v>
      </c>
      <c r="T68" s="6">
        <f t="shared" si="3"/>
        <v>20814.947999999997</v>
      </c>
      <c r="U68" s="6">
        <f t="shared" si="4"/>
        <v>1703.0412</v>
      </c>
    </row>
    <row r="69" spans="2:21" ht="30">
      <c r="B69" s="4">
        <f t="shared" si="5"/>
        <v>62</v>
      </c>
      <c r="C69" s="9" t="s">
        <v>168</v>
      </c>
      <c r="D69" s="4" t="s">
        <v>15</v>
      </c>
      <c r="E69" s="4">
        <v>940</v>
      </c>
      <c r="F69" s="4" t="s">
        <v>169</v>
      </c>
      <c r="G69" s="5">
        <v>4230</v>
      </c>
      <c r="H69" s="12" t="s">
        <v>169</v>
      </c>
      <c r="I69" s="12">
        <v>0</v>
      </c>
      <c r="J69" s="12">
        <v>0</v>
      </c>
      <c r="K69" s="12" t="s">
        <v>169</v>
      </c>
      <c r="L69" s="12">
        <v>0</v>
      </c>
      <c r="M69" s="12">
        <v>0</v>
      </c>
      <c r="N69" s="12">
        <v>0</v>
      </c>
      <c r="O69" s="12">
        <v>0</v>
      </c>
      <c r="P69" s="13">
        <f t="shared" si="7"/>
        <v>187219.8</v>
      </c>
      <c r="Q69" s="6">
        <f t="shared" si="8"/>
        <v>236287.8</v>
      </c>
      <c r="R69" s="6">
        <f t="shared" si="1"/>
        <v>423507.6</v>
      </c>
      <c r="S69" s="6">
        <f t="shared" si="2"/>
        <v>322712.7912</v>
      </c>
      <c r="T69" s="6">
        <f t="shared" si="3"/>
        <v>93171.67199999999</v>
      </c>
      <c r="U69" s="6">
        <f t="shared" si="4"/>
        <v>7623.136799999999</v>
      </c>
    </row>
    <row r="70" spans="2:21" ht="30">
      <c r="B70" s="4">
        <f t="shared" si="5"/>
        <v>63</v>
      </c>
      <c r="C70" s="9" t="s">
        <v>172</v>
      </c>
      <c r="D70" s="4" t="s">
        <v>15</v>
      </c>
      <c r="E70" s="4" t="s">
        <v>173</v>
      </c>
      <c r="F70" s="4" t="s">
        <v>174</v>
      </c>
      <c r="G70" s="5">
        <v>4698.3</v>
      </c>
      <c r="H70" s="12" t="s">
        <v>175</v>
      </c>
      <c r="I70" s="12">
        <v>0</v>
      </c>
      <c r="J70" s="12">
        <v>504.4</v>
      </c>
      <c r="K70" s="12" t="s">
        <v>175</v>
      </c>
      <c r="L70" s="12">
        <v>0</v>
      </c>
      <c r="M70" s="12">
        <v>0</v>
      </c>
      <c r="N70" s="12">
        <v>0</v>
      </c>
      <c r="O70" s="12">
        <v>0</v>
      </c>
      <c r="P70" s="13">
        <f t="shared" si="7"/>
        <v>207946.758</v>
      </c>
      <c r="Q70" s="6">
        <f t="shared" si="8"/>
        <v>262447.038</v>
      </c>
      <c r="R70" s="6">
        <f t="shared" si="1"/>
        <v>470393.796</v>
      </c>
      <c r="S70" s="6">
        <f t="shared" si="2"/>
        <v>358440.072552</v>
      </c>
      <c r="T70" s="6">
        <f t="shared" si="3"/>
        <v>103486.63512</v>
      </c>
      <c r="U70" s="6">
        <f t="shared" si="4"/>
        <v>8467.088328</v>
      </c>
    </row>
    <row r="71" spans="2:21" ht="15">
      <c r="B71" s="4">
        <f t="shared" si="5"/>
        <v>64</v>
      </c>
      <c r="C71" s="9" t="s">
        <v>176</v>
      </c>
      <c r="D71" s="4" t="s">
        <v>15</v>
      </c>
      <c r="E71" s="4">
        <v>273</v>
      </c>
      <c r="F71" s="4" t="s">
        <v>177</v>
      </c>
      <c r="G71" s="5">
        <v>1092</v>
      </c>
      <c r="H71" s="12" t="s">
        <v>178</v>
      </c>
      <c r="I71" s="12">
        <v>0</v>
      </c>
      <c r="J71" s="12">
        <v>546</v>
      </c>
      <c r="K71" s="12" t="s">
        <v>178</v>
      </c>
      <c r="L71" s="12">
        <v>0</v>
      </c>
      <c r="M71" s="12">
        <v>0</v>
      </c>
      <c r="N71" s="12">
        <v>0</v>
      </c>
      <c r="O71" s="12">
        <v>0</v>
      </c>
      <c r="P71" s="13">
        <f t="shared" si="7"/>
        <v>48331.92</v>
      </c>
      <c r="Q71" s="6">
        <f t="shared" si="8"/>
        <v>60999.12</v>
      </c>
      <c r="R71" s="6">
        <f t="shared" si="1"/>
        <v>109331.04000000001</v>
      </c>
      <c r="S71" s="6">
        <f t="shared" si="2"/>
        <v>83310.25248000001</v>
      </c>
      <c r="T71" s="6">
        <f t="shared" si="3"/>
        <v>24052.828800000003</v>
      </c>
      <c r="U71" s="6">
        <f t="shared" si="4"/>
        <v>1967.9587200000003</v>
      </c>
    </row>
    <row r="72" spans="2:21" ht="45">
      <c r="B72" s="4">
        <f t="shared" si="5"/>
        <v>65</v>
      </c>
      <c r="C72" s="9" t="s">
        <v>179</v>
      </c>
      <c r="D72" s="4" t="s">
        <v>15</v>
      </c>
      <c r="E72" s="4" t="s">
        <v>180</v>
      </c>
      <c r="F72" s="4" t="s">
        <v>181</v>
      </c>
      <c r="G72" s="5">
        <v>55058.8</v>
      </c>
      <c r="H72" s="12" t="s">
        <v>182</v>
      </c>
      <c r="I72" s="12">
        <v>0</v>
      </c>
      <c r="J72" s="12" t="s">
        <v>183</v>
      </c>
      <c r="K72" s="12" t="s">
        <v>182</v>
      </c>
      <c r="L72" s="12">
        <v>0</v>
      </c>
      <c r="M72" s="12">
        <v>0</v>
      </c>
      <c r="N72" s="12">
        <v>0</v>
      </c>
      <c r="O72" s="12" t="s">
        <v>182</v>
      </c>
      <c r="P72" s="13">
        <f t="shared" si="7"/>
        <v>2436902.488</v>
      </c>
      <c r="Q72" s="6">
        <f t="shared" si="8"/>
        <v>3075584.568</v>
      </c>
      <c r="R72" s="6">
        <f t="shared" si="1"/>
        <v>5512487.056</v>
      </c>
      <c r="S72" s="6">
        <f t="shared" si="2"/>
        <v>4200515.136672</v>
      </c>
      <c r="T72" s="6">
        <f t="shared" si="3"/>
        <v>1212747.1523199999</v>
      </c>
      <c r="U72" s="6">
        <f t="shared" si="4"/>
        <v>99224.767008</v>
      </c>
    </row>
    <row r="73" spans="2:21" ht="60">
      <c r="B73" s="4">
        <f t="shared" si="5"/>
        <v>66</v>
      </c>
      <c r="C73" s="9" t="s">
        <v>184</v>
      </c>
      <c r="D73" s="4" t="s">
        <v>15</v>
      </c>
      <c r="E73" s="4" t="s">
        <v>185</v>
      </c>
      <c r="F73" s="4" t="s">
        <v>186</v>
      </c>
      <c r="G73" s="5">
        <v>35945</v>
      </c>
      <c r="H73" s="12" t="s">
        <v>187</v>
      </c>
      <c r="I73" s="12">
        <v>0</v>
      </c>
      <c r="J73" s="12" t="s">
        <v>185</v>
      </c>
      <c r="K73" s="12" t="s">
        <v>187</v>
      </c>
      <c r="L73" s="12">
        <v>0</v>
      </c>
      <c r="M73" s="12">
        <v>0</v>
      </c>
      <c r="N73" s="12">
        <v>0</v>
      </c>
      <c r="O73" s="12" t="s">
        <v>186</v>
      </c>
      <c r="P73" s="13">
        <f t="shared" si="7"/>
        <v>1590925.7</v>
      </c>
      <c r="Q73" s="6">
        <f t="shared" si="8"/>
        <v>2007887.7</v>
      </c>
      <c r="R73" s="6">
        <f aca="true" t="shared" si="9" ref="R73:R97">P73+Q73</f>
        <v>3598813.4</v>
      </c>
      <c r="S73" s="6">
        <f aca="true" t="shared" si="10" ref="S73:S97">R73-T73-U73</f>
        <v>2742295.8108</v>
      </c>
      <c r="T73" s="6">
        <f aca="true" t="shared" si="11" ref="T73:T97">R73*22/100</f>
        <v>791738.948</v>
      </c>
      <c r="U73" s="6">
        <f aca="true" t="shared" si="12" ref="U73:U97">R73*1.8/100</f>
        <v>64778.6412</v>
      </c>
    </row>
    <row r="74" spans="2:21" ht="45">
      <c r="B74" s="4">
        <f aca="true" t="shared" si="13" ref="B74:B97">1+B73</f>
        <v>67</v>
      </c>
      <c r="C74" s="9" t="s">
        <v>188</v>
      </c>
      <c r="D74" s="4" t="s">
        <v>15</v>
      </c>
      <c r="E74" s="4" t="s">
        <v>189</v>
      </c>
      <c r="F74" s="4" t="s">
        <v>190</v>
      </c>
      <c r="G74" s="5">
        <v>5042.6</v>
      </c>
      <c r="H74" s="12" t="s">
        <v>191</v>
      </c>
      <c r="I74" s="12">
        <v>0</v>
      </c>
      <c r="J74" s="12" t="s">
        <v>189</v>
      </c>
      <c r="K74" s="12" t="s">
        <v>191</v>
      </c>
      <c r="L74" s="12">
        <v>0</v>
      </c>
      <c r="M74" s="12">
        <v>0</v>
      </c>
      <c r="N74" s="12">
        <v>0</v>
      </c>
      <c r="O74" s="12">
        <v>0</v>
      </c>
      <c r="P74" s="13">
        <f t="shared" si="7"/>
        <v>223185.476</v>
      </c>
      <c r="Q74" s="6">
        <f t="shared" si="8"/>
        <v>281679.636</v>
      </c>
      <c r="R74" s="6">
        <f t="shared" si="9"/>
        <v>504865.11199999996</v>
      </c>
      <c r="S74" s="6">
        <f t="shared" si="10"/>
        <v>384707.21534399997</v>
      </c>
      <c r="T74" s="6">
        <f t="shared" si="11"/>
        <v>111070.32463999999</v>
      </c>
      <c r="U74" s="6">
        <f t="shared" si="12"/>
        <v>9087.572015999998</v>
      </c>
    </row>
    <row r="75" spans="2:21" ht="60">
      <c r="B75" s="4">
        <f t="shared" si="13"/>
        <v>68</v>
      </c>
      <c r="C75" s="9" t="s">
        <v>192</v>
      </c>
      <c r="D75" s="4" t="s">
        <v>15</v>
      </c>
      <c r="E75" s="4" t="s">
        <v>193</v>
      </c>
      <c r="F75" s="4" t="s">
        <v>194</v>
      </c>
      <c r="G75" s="5">
        <v>6760</v>
      </c>
      <c r="H75" s="12" t="s">
        <v>195</v>
      </c>
      <c r="I75" s="12">
        <v>0</v>
      </c>
      <c r="J75" s="12" t="s">
        <v>196</v>
      </c>
      <c r="K75" s="12" t="s">
        <v>195</v>
      </c>
      <c r="L75" s="12">
        <v>0</v>
      </c>
      <c r="M75" s="12">
        <v>0</v>
      </c>
      <c r="N75" s="12">
        <v>0</v>
      </c>
      <c r="O75" s="12">
        <v>0</v>
      </c>
      <c r="P75" s="13">
        <f t="shared" si="7"/>
        <v>299197.6</v>
      </c>
      <c r="Q75" s="6">
        <f t="shared" si="8"/>
        <v>377613.6</v>
      </c>
      <c r="R75" s="6">
        <f t="shared" si="9"/>
        <v>676811.2</v>
      </c>
      <c r="S75" s="6">
        <f t="shared" si="10"/>
        <v>515730.13440000004</v>
      </c>
      <c r="T75" s="6">
        <f t="shared" si="11"/>
        <v>148898.46399999998</v>
      </c>
      <c r="U75" s="6">
        <f t="shared" si="12"/>
        <v>12182.6016</v>
      </c>
    </row>
    <row r="76" spans="2:21" ht="45">
      <c r="B76" s="4">
        <f t="shared" si="13"/>
        <v>69</v>
      </c>
      <c r="C76" s="9" t="s">
        <v>197</v>
      </c>
      <c r="D76" s="4" t="s">
        <v>15</v>
      </c>
      <c r="E76" s="4" t="s">
        <v>198</v>
      </c>
      <c r="F76" s="4" t="s">
        <v>199</v>
      </c>
      <c r="G76" s="5">
        <v>7635</v>
      </c>
      <c r="H76" s="12" t="s">
        <v>200</v>
      </c>
      <c r="I76" s="12">
        <v>0</v>
      </c>
      <c r="J76" s="12" t="s">
        <v>100</v>
      </c>
      <c r="K76" s="12" t="s">
        <v>200</v>
      </c>
      <c r="L76" s="12">
        <v>0</v>
      </c>
      <c r="M76" s="12">
        <v>0</v>
      </c>
      <c r="N76" s="12">
        <v>0</v>
      </c>
      <c r="O76" s="12">
        <v>0</v>
      </c>
      <c r="P76" s="13">
        <f t="shared" si="7"/>
        <v>337925.1</v>
      </c>
      <c r="Q76" s="6">
        <f t="shared" si="8"/>
        <v>426491.1</v>
      </c>
      <c r="R76" s="6">
        <f t="shared" si="9"/>
        <v>764416.2</v>
      </c>
      <c r="S76" s="6">
        <f t="shared" si="10"/>
        <v>582485.1444</v>
      </c>
      <c r="T76" s="6">
        <f t="shared" si="11"/>
        <v>168171.56399999998</v>
      </c>
      <c r="U76" s="6">
        <f t="shared" si="12"/>
        <v>13759.4916</v>
      </c>
    </row>
    <row r="77" spans="2:21" ht="15">
      <c r="B77" s="4">
        <f t="shared" si="13"/>
        <v>70</v>
      </c>
      <c r="C77" s="9" t="s">
        <v>201</v>
      </c>
      <c r="D77" s="4" t="s">
        <v>15</v>
      </c>
      <c r="E77" s="4">
        <v>514</v>
      </c>
      <c r="F77" s="4" t="s">
        <v>202</v>
      </c>
      <c r="G77" s="5">
        <v>2131.1</v>
      </c>
      <c r="H77" s="12" t="s">
        <v>202</v>
      </c>
      <c r="I77" s="12">
        <v>0</v>
      </c>
      <c r="J77" s="12">
        <v>0</v>
      </c>
      <c r="K77" s="12" t="s">
        <v>202</v>
      </c>
      <c r="L77" s="12">
        <v>0</v>
      </c>
      <c r="M77" s="12">
        <v>0</v>
      </c>
      <c r="N77" s="12">
        <v>0</v>
      </c>
      <c r="O77" s="12">
        <v>0</v>
      </c>
      <c r="P77" s="13">
        <f t="shared" si="7"/>
        <v>94322.48599999999</v>
      </c>
      <c r="Q77" s="6">
        <f t="shared" si="8"/>
        <v>119043.246</v>
      </c>
      <c r="R77" s="6">
        <f t="shared" si="9"/>
        <v>213365.732</v>
      </c>
      <c r="S77" s="6">
        <f t="shared" si="10"/>
        <v>162584.687784</v>
      </c>
      <c r="T77" s="6">
        <f t="shared" si="11"/>
        <v>46940.461039999995</v>
      </c>
      <c r="U77" s="6">
        <f t="shared" si="12"/>
        <v>3840.583176</v>
      </c>
    </row>
    <row r="78" spans="2:21" ht="30">
      <c r="B78" s="4">
        <f t="shared" si="13"/>
        <v>71</v>
      </c>
      <c r="C78" s="9" t="s">
        <v>206</v>
      </c>
      <c r="D78" s="4" t="s">
        <v>15</v>
      </c>
      <c r="E78" s="4">
        <v>200</v>
      </c>
      <c r="F78" s="4" t="s">
        <v>207</v>
      </c>
      <c r="G78" s="5">
        <v>2010</v>
      </c>
      <c r="H78" s="12" t="s">
        <v>207</v>
      </c>
      <c r="I78" s="12">
        <v>0</v>
      </c>
      <c r="J78" s="12">
        <v>0</v>
      </c>
      <c r="K78" s="12" t="s">
        <v>207</v>
      </c>
      <c r="L78" s="12">
        <v>0</v>
      </c>
      <c r="M78" s="12">
        <v>0</v>
      </c>
      <c r="N78" s="12">
        <v>0</v>
      </c>
      <c r="O78" s="12">
        <v>0</v>
      </c>
      <c r="P78" s="13">
        <f t="shared" si="7"/>
        <v>88962.59999999999</v>
      </c>
      <c r="Q78" s="6">
        <f t="shared" si="8"/>
        <v>112278.6</v>
      </c>
      <c r="R78" s="6">
        <f t="shared" si="9"/>
        <v>201241.2</v>
      </c>
      <c r="S78" s="6">
        <f t="shared" si="10"/>
        <v>153345.79439999998</v>
      </c>
      <c r="T78" s="6">
        <f t="shared" si="11"/>
        <v>44273.064000000006</v>
      </c>
      <c r="U78" s="6">
        <f t="shared" si="12"/>
        <v>3622.3416</v>
      </c>
    </row>
    <row r="79" spans="2:21" ht="45">
      <c r="B79" s="4">
        <f t="shared" si="13"/>
        <v>72</v>
      </c>
      <c r="C79" s="9" t="s">
        <v>215</v>
      </c>
      <c r="D79" s="4" t="s">
        <v>15</v>
      </c>
      <c r="E79" s="4" t="s">
        <v>49</v>
      </c>
      <c r="F79" s="4" t="s">
        <v>216</v>
      </c>
      <c r="G79" s="5">
        <v>11400</v>
      </c>
      <c r="H79" s="12" t="s">
        <v>216</v>
      </c>
      <c r="I79" s="12">
        <v>0</v>
      </c>
      <c r="J79" s="12">
        <v>0</v>
      </c>
      <c r="K79" s="12" t="s">
        <v>216</v>
      </c>
      <c r="L79" s="12">
        <v>0</v>
      </c>
      <c r="M79" s="12">
        <v>0</v>
      </c>
      <c r="N79" s="12">
        <v>0</v>
      </c>
      <c r="O79" s="12">
        <v>0</v>
      </c>
      <c r="P79" s="13">
        <f t="shared" si="7"/>
        <v>504564</v>
      </c>
      <c r="Q79" s="6">
        <f t="shared" si="8"/>
        <v>636804</v>
      </c>
      <c r="R79" s="6">
        <f t="shared" si="9"/>
        <v>1141368</v>
      </c>
      <c r="S79" s="6">
        <f t="shared" si="10"/>
        <v>869722.4160000001</v>
      </c>
      <c r="T79" s="6">
        <f t="shared" si="11"/>
        <v>251100.96</v>
      </c>
      <c r="U79" s="6">
        <f t="shared" si="12"/>
        <v>20544.624</v>
      </c>
    </row>
    <row r="80" spans="2:21" ht="30">
      <c r="B80" s="4">
        <f t="shared" si="13"/>
        <v>73</v>
      </c>
      <c r="C80" s="9" t="s">
        <v>229</v>
      </c>
      <c r="D80" s="4" t="s">
        <v>15</v>
      </c>
      <c r="E80" s="4" t="s">
        <v>230</v>
      </c>
      <c r="F80" s="4" t="s">
        <v>231</v>
      </c>
      <c r="G80" s="5">
        <v>8800</v>
      </c>
      <c r="H80" s="12" t="s">
        <v>232</v>
      </c>
      <c r="I80" s="12">
        <v>0</v>
      </c>
      <c r="J80" s="12" t="s">
        <v>233</v>
      </c>
      <c r="K80" s="12" t="s">
        <v>232</v>
      </c>
      <c r="L80" s="12">
        <v>0</v>
      </c>
      <c r="M80" s="12">
        <v>0</v>
      </c>
      <c r="N80" s="12">
        <v>0</v>
      </c>
      <c r="O80" s="12">
        <v>0</v>
      </c>
      <c r="P80" s="13">
        <f t="shared" si="7"/>
        <v>389488</v>
      </c>
      <c r="Q80" s="6">
        <f t="shared" si="8"/>
        <v>491568</v>
      </c>
      <c r="R80" s="6">
        <f t="shared" si="9"/>
        <v>881056</v>
      </c>
      <c r="S80" s="6">
        <f t="shared" si="10"/>
        <v>671364.6719999999</v>
      </c>
      <c r="T80" s="6">
        <f t="shared" si="11"/>
        <v>193832.32</v>
      </c>
      <c r="U80" s="6">
        <f t="shared" si="12"/>
        <v>15859.008</v>
      </c>
    </row>
    <row r="81" spans="2:21" ht="15">
      <c r="B81" s="4">
        <f t="shared" si="13"/>
        <v>74</v>
      </c>
      <c r="C81" s="9" t="s">
        <v>234</v>
      </c>
      <c r="D81" s="4" t="s">
        <v>15</v>
      </c>
      <c r="E81" s="4" t="s">
        <v>235</v>
      </c>
      <c r="F81" s="4" t="s">
        <v>236</v>
      </c>
      <c r="G81" s="5">
        <v>10300</v>
      </c>
      <c r="H81" s="12" t="s">
        <v>237</v>
      </c>
      <c r="I81" s="12">
        <v>0</v>
      </c>
      <c r="J81" s="12" t="s">
        <v>238</v>
      </c>
      <c r="K81" s="12" t="s">
        <v>237</v>
      </c>
      <c r="L81" s="12">
        <v>0</v>
      </c>
      <c r="M81" s="12">
        <v>0</v>
      </c>
      <c r="N81" s="12">
        <v>0</v>
      </c>
      <c r="O81" s="12">
        <v>0</v>
      </c>
      <c r="P81" s="13">
        <f t="shared" si="7"/>
        <v>455878</v>
      </c>
      <c r="Q81" s="6">
        <f t="shared" si="8"/>
        <v>575358</v>
      </c>
      <c r="R81" s="6">
        <f t="shared" si="9"/>
        <v>1031236</v>
      </c>
      <c r="S81" s="6">
        <f t="shared" si="10"/>
        <v>785801.8319999999</v>
      </c>
      <c r="T81" s="6">
        <f t="shared" si="11"/>
        <v>226871.92</v>
      </c>
      <c r="U81" s="6">
        <f t="shared" si="12"/>
        <v>18562.248</v>
      </c>
    </row>
    <row r="82" spans="2:21" ht="15">
      <c r="B82" s="4">
        <f t="shared" si="13"/>
        <v>75</v>
      </c>
      <c r="C82" s="9" t="s">
        <v>239</v>
      </c>
      <c r="D82" s="4" t="s">
        <v>15</v>
      </c>
      <c r="E82" s="4" t="s">
        <v>240</v>
      </c>
      <c r="F82" s="4" t="s">
        <v>241</v>
      </c>
      <c r="G82" s="5">
        <v>5470</v>
      </c>
      <c r="H82" s="12" t="s">
        <v>242</v>
      </c>
      <c r="I82" s="12">
        <v>19</v>
      </c>
      <c r="J82" s="12" t="s">
        <v>243</v>
      </c>
      <c r="K82" s="12" t="s">
        <v>242</v>
      </c>
      <c r="L82" s="12">
        <v>0</v>
      </c>
      <c r="M82" s="12">
        <v>19</v>
      </c>
      <c r="N82" s="12">
        <v>0</v>
      </c>
      <c r="O82" s="12">
        <v>0</v>
      </c>
      <c r="P82" s="13">
        <f t="shared" si="7"/>
        <v>242102.19999999998</v>
      </c>
      <c r="Q82" s="6">
        <f t="shared" si="8"/>
        <v>305554.2</v>
      </c>
      <c r="R82" s="6">
        <f t="shared" si="9"/>
        <v>547656.4</v>
      </c>
      <c r="S82" s="6">
        <f t="shared" si="10"/>
        <v>417314.1768</v>
      </c>
      <c r="T82" s="6">
        <f t="shared" si="11"/>
        <v>120484.40800000001</v>
      </c>
      <c r="U82" s="6">
        <f t="shared" si="12"/>
        <v>9857.815200000001</v>
      </c>
    </row>
    <row r="83" spans="2:21" ht="15">
      <c r="B83" s="4">
        <f t="shared" si="13"/>
        <v>76</v>
      </c>
      <c r="C83" s="9" t="s">
        <v>244</v>
      </c>
      <c r="D83" s="4" t="s">
        <v>15</v>
      </c>
      <c r="E83" s="4" t="s">
        <v>245</v>
      </c>
      <c r="F83" s="4" t="s">
        <v>246</v>
      </c>
      <c r="G83" s="5">
        <v>9160.6</v>
      </c>
      <c r="H83" s="12" t="s">
        <v>247</v>
      </c>
      <c r="I83" s="12">
        <v>146</v>
      </c>
      <c r="J83" s="12" t="s">
        <v>248</v>
      </c>
      <c r="K83" s="12" t="s">
        <v>247</v>
      </c>
      <c r="L83" s="12">
        <v>0</v>
      </c>
      <c r="M83" s="12">
        <v>146</v>
      </c>
      <c r="N83" s="12">
        <v>0</v>
      </c>
      <c r="O83" s="12">
        <v>0</v>
      </c>
      <c r="P83" s="13">
        <f t="shared" si="7"/>
        <v>405448.156</v>
      </c>
      <c r="Q83" s="6">
        <f t="shared" si="8"/>
        <v>511711.11600000004</v>
      </c>
      <c r="R83" s="6">
        <f t="shared" si="9"/>
        <v>917159.2720000001</v>
      </c>
      <c r="S83" s="6">
        <f t="shared" si="10"/>
        <v>698875.3652640001</v>
      </c>
      <c r="T83" s="6">
        <f t="shared" si="11"/>
        <v>201775.03984</v>
      </c>
      <c r="U83" s="6">
        <f t="shared" si="12"/>
        <v>16508.866896000003</v>
      </c>
    </row>
    <row r="84" spans="2:21" ht="30">
      <c r="B84" s="4">
        <f t="shared" si="13"/>
        <v>77</v>
      </c>
      <c r="C84" s="9" t="s">
        <v>249</v>
      </c>
      <c r="D84" s="4" t="s">
        <v>15</v>
      </c>
      <c r="E84" s="4" t="s">
        <v>250</v>
      </c>
      <c r="F84" s="4" t="s">
        <v>251</v>
      </c>
      <c r="G84" s="5">
        <v>4574</v>
      </c>
      <c r="H84" s="12" t="s">
        <v>251</v>
      </c>
      <c r="I84" s="12">
        <v>0</v>
      </c>
      <c r="J84" s="12">
        <v>0</v>
      </c>
      <c r="K84" s="12" t="s">
        <v>251</v>
      </c>
      <c r="L84" s="12">
        <v>0</v>
      </c>
      <c r="M84" s="12">
        <v>0</v>
      </c>
      <c r="N84" s="12">
        <v>0</v>
      </c>
      <c r="O84" s="12">
        <v>0</v>
      </c>
      <c r="P84" s="13">
        <f t="shared" si="7"/>
        <v>202445.24</v>
      </c>
      <c r="Q84" s="6">
        <f t="shared" si="8"/>
        <v>255503.63999999998</v>
      </c>
      <c r="R84" s="6">
        <f t="shared" si="9"/>
        <v>457948.88</v>
      </c>
      <c r="S84" s="6">
        <f t="shared" si="10"/>
        <v>348957.04656</v>
      </c>
      <c r="T84" s="6">
        <f t="shared" si="11"/>
        <v>100748.7536</v>
      </c>
      <c r="U84" s="6">
        <f t="shared" si="12"/>
        <v>8243.07984</v>
      </c>
    </row>
    <row r="85" spans="2:21" ht="30">
      <c r="B85" s="4">
        <f t="shared" si="13"/>
        <v>78</v>
      </c>
      <c r="C85" s="9" t="s">
        <v>252</v>
      </c>
      <c r="D85" s="4" t="s">
        <v>15</v>
      </c>
      <c r="E85" s="4">
        <v>439</v>
      </c>
      <c r="F85" s="4" t="s">
        <v>253</v>
      </c>
      <c r="G85" s="5">
        <v>1352</v>
      </c>
      <c r="H85" s="12" t="s">
        <v>254</v>
      </c>
      <c r="I85" s="12">
        <v>0</v>
      </c>
      <c r="J85" s="12">
        <v>439</v>
      </c>
      <c r="K85" s="12" t="s">
        <v>254</v>
      </c>
      <c r="L85" s="12">
        <v>0</v>
      </c>
      <c r="M85" s="12">
        <v>0</v>
      </c>
      <c r="N85" s="12">
        <v>0</v>
      </c>
      <c r="O85" s="12">
        <v>0</v>
      </c>
      <c r="P85" s="13">
        <f t="shared" si="7"/>
        <v>59839.52</v>
      </c>
      <c r="Q85" s="6">
        <f t="shared" si="8"/>
        <v>75522.72</v>
      </c>
      <c r="R85" s="6">
        <f t="shared" si="9"/>
        <v>135362.24</v>
      </c>
      <c r="S85" s="6">
        <f t="shared" si="10"/>
        <v>103146.02688</v>
      </c>
      <c r="T85" s="6">
        <f t="shared" si="11"/>
        <v>29779.692799999997</v>
      </c>
      <c r="U85" s="6">
        <f t="shared" si="12"/>
        <v>2436.5203199999996</v>
      </c>
    </row>
    <row r="86" spans="2:21" ht="15">
      <c r="B86" s="4">
        <f t="shared" si="13"/>
        <v>79</v>
      </c>
      <c r="C86" s="9" t="s">
        <v>255</v>
      </c>
      <c r="D86" s="4" t="s">
        <v>15</v>
      </c>
      <c r="E86" s="4" t="s">
        <v>256</v>
      </c>
      <c r="F86" s="4" t="s">
        <v>257</v>
      </c>
      <c r="G86" s="5">
        <v>7326</v>
      </c>
      <c r="H86" s="12" t="s">
        <v>257</v>
      </c>
      <c r="I86" s="12">
        <v>0</v>
      </c>
      <c r="J86" s="12">
        <v>0</v>
      </c>
      <c r="K86" s="12" t="s">
        <v>257</v>
      </c>
      <c r="L86" s="12">
        <v>0</v>
      </c>
      <c r="M86" s="12">
        <v>0</v>
      </c>
      <c r="N86" s="12">
        <v>0</v>
      </c>
      <c r="O86" s="12">
        <v>0</v>
      </c>
      <c r="P86" s="13">
        <f t="shared" si="7"/>
        <v>324248.76</v>
      </c>
      <c r="Q86" s="6">
        <f t="shared" si="8"/>
        <v>409230.36</v>
      </c>
      <c r="R86" s="6">
        <f t="shared" si="9"/>
        <v>733479.12</v>
      </c>
      <c r="S86" s="6">
        <f t="shared" si="10"/>
        <v>558911.08944</v>
      </c>
      <c r="T86" s="6">
        <f t="shared" si="11"/>
        <v>161365.4064</v>
      </c>
      <c r="U86" s="6">
        <f t="shared" si="12"/>
        <v>13202.62416</v>
      </c>
    </row>
    <row r="87" spans="2:21" ht="15">
      <c r="B87" s="4">
        <f t="shared" si="13"/>
        <v>80</v>
      </c>
      <c r="C87" s="9" t="s">
        <v>258</v>
      </c>
      <c r="D87" s="4" t="s">
        <v>15</v>
      </c>
      <c r="E87" s="4" t="s">
        <v>259</v>
      </c>
      <c r="F87" s="4" t="s">
        <v>260</v>
      </c>
      <c r="G87" s="5">
        <v>4628.3</v>
      </c>
      <c r="H87" s="12" t="s">
        <v>261</v>
      </c>
      <c r="I87" s="12">
        <v>0</v>
      </c>
      <c r="J87" s="12" t="s">
        <v>259</v>
      </c>
      <c r="K87" s="12" t="s">
        <v>261</v>
      </c>
      <c r="L87" s="12">
        <v>0</v>
      </c>
      <c r="M87" s="12">
        <v>0</v>
      </c>
      <c r="N87" s="12">
        <v>0</v>
      </c>
      <c r="O87" s="12">
        <v>0</v>
      </c>
      <c r="P87" s="13">
        <f t="shared" si="7"/>
        <v>204848.558</v>
      </c>
      <c r="Q87" s="6">
        <f t="shared" si="8"/>
        <v>258536.83800000002</v>
      </c>
      <c r="R87" s="6">
        <f t="shared" si="9"/>
        <v>463385.396</v>
      </c>
      <c r="S87" s="6">
        <f t="shared" si="10"/>
        <v>353099.671752</v>
      </c>
      <c r="T87" s="6">
        <f t="shared" si="11"/>
        <v>101944.78712</v>
      </c>
      <c r="U87" s="6">
        <f t="shared" si="12"/>
        <v>8340.937128</v>
      </c>
    </row>
    <row r="88" spans="2:21" ht="60">
      <c r="B88" s="4">
        <f t="shared" si="13"/>
        <v>81</v>
      </c>
      <c r="C88" s="9" t="s">
        <v>262</v>
      </c>
      <c r="D88" s="4" t="s">
        <v>15</v>
      </c>
      <c r="E88" s="4">
        <v>220</v>
      </c>
      <c r="F88" s="4">
        <v>770</v>
      </c>
      <c r="G88" s="5">
        <v>770</v>
      </c>
      <c r="H88" s="12">
        <v>770</v>
      </c>
      <c r="I88" s="12">
        <v>0</v>
      </c>
      <c r="J88" s="12">
        <v>0</v>
      </c>
      <c r="K88" s="12">
        <v>770</v>
      </c>
      <c r="L88" s="12">
        <v>0</v>
      </c>
      <c r="M88" s="12">
        <v>0</v>
      </c>
      <c r="N88" s="12">
        <v>0</v>
      </c>
      <c r="O88" s="12">
        <v>0</v>
      </c>
      <c r="P88" s="13">
        <f aca="true" t="shared" si="14" ref="P88:P96">44.26*G88</f>
        <v>34080.2</v>
      </c>
      <c r="Q88" s="6">
        <f aca="true" t="shared" si="15" ref="Q88:Q96">55.86*G88</f>
        <v>43012.2</v>
      </c>
      <c r="R88" s="6">
        <f t="shared" si="9"/>
        <v>77092.4</v>
      </c>
      <c r="S88" s="6">
        <f t="shared" si="10"/>
        <v>58744.4088</v>
      </c>
      <c r="T88" s="6">
        <f t="shared" si="11"/>
        <v>16960.327999999998</v>
      </c>
      <c r="U88" s="6">
        <f t="shared" si="12"/>
        <v>1387.6632</v>
      </c>
    </row>
    <row r="89" spans="2:21" ht="60">
      <c r="B89" s="4">
        <f t="shared" si="13"/>
        <v>82</v>
      </c>
      <c r="C89" s="9" t="s">
        <v>263</v>
      </c>
      <c r="D89" s="4" t="s">
        <v>15</v>
      </c>
      <c r="E89" s="4">
        <v>380</v>
      </c>
      <c r="F89" s="4" t="s">
        <v>264</v>
      </c>
      <c r="G89" s="5">
        <v>1330</v>
      </c>
      <c r="H89" s="12" t="s">
        <v>264</v>
      </c>
      <c r="I89" s="12">
        <v>0</v>
      </c>
      <c r="J89" s="12">
        <v>0</v>
      </c>
      <c r="K89" s="12" t="s">
        <v>264</v>
      </c>
      <c r="L89" s="12">
        <v>0</v>
      </c>
      <c r="M89" s="12">
        <v>0</v>
      </c>
      <c r="N89" s="12">
        <v>0</v>
      </c>
      <c r="O89" s="12">
        <v>0</v>
      </c>
      <c r="P89" s="13">
        <f t="shared" si="14"/>
        <v>58865.799999999996</v>
      </c>
      <c r="Q89" s="6">
        <f t="shared" si="15"/>
        <v>74293.8</v>
      </c>
      <c r="R89" s="6">
        <f t="shared" si="9"/>
        <v>133159.6</v>
      </c>
      <c r="S89" s="6">
        <f t="shared" si="10"/>
        <v>101467.61520000001</v>
      </c>
      <c r="T89" s="6">
        <f t="shared" si="11"/>
        <v>29295.112</v>
      </c>
      <c r="U89" s="6">
        <f t="shared" si="12"/>
        <v>2396.8728</v>
      </c>
    </row>
    <row r="90" spans="2:21" ht="60">
      <c r="B90" s="4">
        <f t="shared" si="13"/>
        <v>83</v>
      </c>
      <c r="C90" s="9" t="s">
        <v>265</v>
      </c>
      <c r="D90" s="4" t="s">
        <v>15</v>
      </c>
      <c r="E90" s="4">
        <v>600</v>
      </c>
      <c r="F90" s="4" t="s">
        <v>266</v>
      </c>
      <c r="G90" s="5">
        <v>2100</v>
      </c>
      <c r="H90" s="12" t="s">
        <v>266</v>
      </c>
      <c r="I90" s="12">
        <v>0</v>
      </c>
      <c r="J90" s="12">
        <v>0</v>
      </c>
      <c r="K90" s="12" t="s">
        <v>266</v>
      </c>
      <c r="L90" s="12">
        <v>0</v>
      </c>
      <c r="M90" s="12">
        <v>0</v>
      </c>
      <c r="N90" s="12">
        <v>0</v>
      </c>
      <c r="O90" s="12">
        <v>0</v>
      </c>
      <c r="P90" s="13">
        <f t="shared" si="14"/>
        <v>92946</v>
      </c>
      <c r="Q90" s="6">
        <f t="shared" si="15"/>
        <v>117306</v>
      </c>
      <c r="R90" s="6">
        <f t="shared" si="9"/>
        <v>210252</v>
      </c>
      <c r="S90" s="6">
        <f t="shared" si="10"/>
        <v>160212.024</v>
      </c>
      <c r="T90" s="6">
        <f t="shared" si="11"/>
        <v>46255.44</v>
      </c>
      <c r="U90" s="6">
        <f t="shared" si="12"/>
        <v>3784.5360000000005</v>
      </c>
    </row>
    <row r="91" spans="2:21" ht="61.5" customHeight="1">
      <c r="B91" s="4">
        <f t="shared" si="13"/>
        <v>84</v>
      </c>
      <c r="C91" s="9" t="s">
        <v>267</v>
      </c>
      <c r="D91" s="4" t="s">
        <v>15</v>
      </c>
      <c r="E91" s="4">
        <v>190</v>
      </c>
      <c r="F91" s="4">
        <v>665</v>
      </c>
      <c r="G91" s="5">
        <v>665</v>
      </c>
      <c r="H91" s="12">
        <v>665</v>
      </c>
      <c r="I91" s="12">
        <v>0</v>
      </c>
      <c r="J91" s="12">
        <v>0</v>
      </c>
      <c r="K91" s="12">
        <v>665</v>
      </c>
      <c r="L91" s="12">
        <v>0</v>
      </c>
      <c r="M91" s="12">
        <v>0</v>
      </c>
      <c r="N91" s="12">
        <v>0</v>
      </c>
      <c r="O91" s="12">
        <v>0</v>
      </c>
      <c r="P91" s="13">
        <f t="shared" si="14"/>
        <v>29432.899999999998</v>
      </c>
      <c r="Q91" s="6">
        <f t="shared" si="15"/>
        <v>37146.9</v>
      </c>
      <c r="R91" s="6">
        <f t="shared" si="9"/>
        <v>66579.8</v>
      </c>
      <c r="S91" s="6">
        <f t="shared" si="10"/>
        <v>50733.80760000001</v>
      </c>
      <c r="T91" s="6">
        <f t="shared" si="11"/>
        <v>14647.556</v>
      </c>
      <c r="U91" s="6">
        <f t="shared" si="12"/>
        <v>1198.4364</v>
      </c>
    </row>
    <row r="92" spans="2:21" ht="45">
      <c r="B92" s="4">
        <f t="shared" si="13"/>
        <v>85</v>
      </c>
      <c r="C92" s="9" t="s">
        <v>268</v>
      </c>
      <c r="D92" s="4" t="s">
        <v>15</v>
      </c>
      <c r="E92" s="4">
        <v>327</v>
      </c>
      <c r="F92" s="4" t="s">
        <v>269</v>
      </c>
      <c r="G92" s="5">
        <v>1144.5</v>
      </c>
      <c r="H92" s="12" t="s">
        <v>269</v>
      </c>
      <c r="I92" s="12">
        <v>0</v>
      </c>
      <c r="J92" s="12">
        <v>0</v>
      </c>
      <c r="K92" s="12" t="s">
        <v>269</v>
      </c>
      <c r="L92" s="12">
        <v>0</v>
      </c>
      <c r="M92" s="12">
        <v>0</v>
      </c>
      <c r="N92" s="12">
        <v>0</v>
      </c>
      <c r="O92" s="12">
        <v>0</v>
      </c>
      <c r="P92" s="13">
        <f t="shared" si="14"/>
        <v>50655.57</v>
      </c>
      <c r="Q92" s="6">
        <f t="shared" si="15"/>
        <v>63931.77</v>
      </c>
      <c r="R92" s="6">
        <f t="shared" si="9"/>
        <v>114587.34</v>
      </c>
      <c r="S92" s="6">
        <f t="shared" si="10"/>
        <v>87315.55308</v>
      </c>
      <c r="T92" s="6">
        <f t="shared" si="11"/>
        <v>25209.2148</v>
      </c>
      <c r="U92" s="6">
        <f t="shared" si="12"/>
        <v>2062.57212</v>
      </c>
    </row>
    <row r="93" spans="2:21" ht="60">
      <c r="B93" s="4">
        <f t="shared" si="13"/>
        <v>86</v>
      </c>
      <c r="C93" s="9" t="s">
        <v>270</v>
      </c>
      <c r="D93" s="4" t="s">
        <v>15</v>
      </c>
      <c r="E93" s="4">
        <v>458</v>
      </c>
      <c r="F93" s="4" t="s">
        <v>271</v>
      </c>
      <c r="G93" s="5">
        <v>1603</v>
      </c>
      <c r="H93" s="12" t="s">
        <v>271</v>
      </c>
      <c r="I93" s="12">
        <v>0</v>
      </c>
      <c r="J93" s="12">
        <v>0</v>
      </c>
      <c r="K93" s="12" t="s">
        <v>271</v>
      </c>
      <c r="L93" s="12">
        <v>0</v>
      </c>
      <c r="M93" s="12">
        <v>0</v>
      </c>
      <c r="N93" s="12">
        <v>0</v>
      </c>
      <c r="O93" s="12">
        <v>0</v>
      </c>
      <c r="P93" s="13">
        <f t="shared" si="14"/>
        <v>70948.78</v>
      </c>
      <c r="Q93" s="6">
        <f t="shared" si="15"/>
        <v>89543.58</v>
      </c>
      <c r="R93" s="6">
        <f t="shared" si="9"/>
        <v>160492.36</v>
      </c>
      <c r="S93" s="6">
        <f t="shared" si="10"/>
        <v>122295.17831999999</v>
      </c>
      <c r="T93" s="6">
        <f t="shared" si="11"/>
        <v>35308.3192</v>
      </c>
      <c r="U93" s="6">
        <f t="shared" si="12"/>
        <v>2888.86248</v>
      </c>
    </row>
    <row r="94" spans="2:21" ht="15">
      <c r="B94" s="4">
        <f t="shared" si="13"/>
        <v>87</v>
      </c>
      <c r="C94" s="9" t="s">
        <v>272</v>
      </c>
      <c r="D94" s="4" t="s">
        <v>15</v>
      </c>
      <c r="E94" s="4" t="s">
        <v>273</v>
      </c>
      <c r="F94" s="4" t="s">
        <v>274</v>
      </c>
      <c r="G94" s="5">
        <v>4605.2</v>
      </c>
      <c r="H94" s="12" t="s">
        <v>275</v>
      </c>
      <c r="I94" s="12">
        <v>28.9</v>
      </c>
      <c r="J94" s="12" t="s">
        <v>273</v>
      </c>
      <c r="K94" s="12" t="s">
        <v>275</v>
      </c>
      <c r="L94" s="12">
        <v>0</v>
      </c>
      <c r="M94" s="12">
        <v>28.9</v>
      </c>
      <c r="N94" s="12">
        <v>0</v>
      </c>
      <c r="O94" s="12">
        <v>0</v>
      </c>
      <c r="P94" s="13">
        <f>44.26*G94-862.79</f>
        <v>202963.36199999996</v>
      </c>
      <c r="Q94" s="6">
        <f t="shared" si="15"/>
        <v>257246.47199999998</v>
      </c>
      <c r="R94" s="6">
        <f t="shared" si="9"/>
        <v>460209.8339999999</v>
      </c>
      <c r="S94" s="6">
        <f t="shared" si="10"/>
        <v>350679.89350799995</v>
      </c>
      <c r="T94" s="6">
        <f t="shared" si="11"/>
        <v>101246.16347999997</v>
      </c>
      <c r="U94" s="6">
        <f t="shared" si="12"/>
        <v>8283.777011999999</v>
      </c>
    </row>
    <row r="95" spans="2:21" ht="30">
      <c r="B95" s="4">
        <f t="shared" si="13"/>
        <v>88</v>
      </c>
      <c r="C95" s="9" t="s">
        <v>279</v>
      </c>
      <c r="D95" s="4" t="s">
        <v>15</v>
      </c>
      <c r="E95" s="4">
        <v>697</v>
      </c>
      <c r="F95" s="4" t="s">
        <v>280</v>
      </c>
      <c r="G95" s="5">
        <v>5792</v>
      </c>
      <c r="H95" s="12" t="s">
        <v>281</v>
      </c>
      <c r="I95" s="12">
        <v>99</v>
      </c>
      <c r="J95" s="12" t="s">
        <v>282</v>
      </c>
      <c r="K95" s="12" t="s">
        <v>281</v>
      </c>
      <c r="L95" s="12">
        <v>99</v>
      </c>
      <c r="M95" s="12">
        <v>0</v>
      </c>
      <c r="N95" s="12">
        <v>0</v>
      </c>
      <c r="O95" s="12">
        <v>0</v>
      </c>
      <c r="P95" s="13">
        <f t="shared" si="14"/>
        <v>256353.91999999998</v>
      </c>
      <c r="Q95" s="6">
        <f t="shared" si="15"/>
        <v>323541.12</v>
      </c>
      <c r="R95" s="6">
        <f t="shared" si="9"/>
        <v>579895.04</v>
      </c>
      <c r="S95" s="6">
        <f t="shared" si="10"/>
        <v>441880.02048000006</v>
      </c>
      <c r="T95" s="6">
        <f t="shared" si="11"/>
        <v>127576.9088</v>
      </c>
      <c r="U95" s="6">
        <f t="shared" si="12"/>
        <v>10438.11072</v>
      </c>
    </row>
    <row r="96" spans="2:21" ht="30">
      <c r="B96" s="4">
        <f t="shared" si="13"/>
        <v>89</v>
      </c>
      <c r="C96" s="9" t="s">
        <v>283</v>
      </c>
      <c r="D96" s="4" t="s">
        <v>15</v>
      </c>
      <c r="E96" s="4">
        <v>722</v>
      </c>
      <c r="F96" s="4" t="s">
        <v>284</v>
      </c>
      <c r="G96" s="5">
        <v>5530</v>
      </c>
      <c r="H96" s="12" t="s">
        <v>284</v>
      </c>
      <c r="I96" s="12">
        <v>0</v>
      </c>
      <c r="J96" s="12">
        <v>0</v>
      </c>
      <c r="K96" s="12" t="s">
        <v>284</v>
      </c>
      <c r="L96" s="12">
        <v>0</v>
      </c>
      <c r="M96" s="12">
        <v>0</v>
      </c>
      <c r="N96" s="12">
        <v>0</v>
      </c>
      <c r="O96" s="12">
        <v>0</v>
      </c>
      <c r="P96" s="13">
        <f t="shared" si="14"/>
        <v>244757.8</v>
      </c>
      <c r="Q96" s="6">
        <f t="shared" si="15"/>
        <v>308905.8</v>
      </c>
      <c r="R96" s="6">
        <f t="shared" si="9"/>
        <v>553663.6</v>
      </c>
      <c r="S96" s="6">
        <f t="shared" si="10"/>
        <v>421891.6632</v>
      </c>
      <c r="T96" s="6">
        <f t="shared" si="11"/>
        <v>121805.992</v>
      </c>
      <c r="U96" s="6">
        <f t="shared" si="12"/>
        <v>9965.9448</v>
      </c>
    </row>
    <row r="97" spans="2:21" ht="30">
      <c r="B97" s="4">
        <f t="shared" si="13"/>
        <v>90</v>
      </c>
      <c r="C97" s="9" t="s">
        <v>285</v>
      </c>
      <c r="D97" s="4" t="s">
        <v>15</v>
      </c>
      <c r="E97" s="4">
        <v>362</v>
      </c>
      <c r="F97" s="4" t="s">
        <v>286</v>
      </c>
      <c r="G97" s="5">
        <v>1132.4</v>
      </c>
      <c r="H97" s="12" t="s">
        <v>286</v>
      </c>
      <c r="I97" s="12">
        <v>0</v>
      </c>
      <c r="J97" s="12">
        <v>0</v>
      </c>
      <c r="K97" s="12" t="s">
        <v>286</v>
      </c>
      <c r="L97" s="12">
        <v>0</v>
      </c>
      <c r="M97" s="12">
        <v>0</v>
      </c>
      <c r="N97" s="12">
        <v>0</v>
      </c>
      <c r="O97" s="12">
        <v>0</v>
      </c>
      <c r="P97" s="13">
        <f>44.26*G97</f>
        <v>50120.024000000005</v>
      </c>
      <c r="Q97" s="6">
        <f>55.86*G97+2039.07</f>
        <v>65294.934</v>
      </c>
      <c r="R97" s="6">
        <f t="shared" si="9"/>
        <v>115414.95800000001</v>
      </c>
      <c r="S97" s="6">
        <f t="shared" si="10"/>
        <v>87946.197996</v>
      </c>
      <c r="T97" s="6">
        <f t="shared" si="11"/>
        <v>25391.290760000004</v>
      </c>
      <c r="U97" s="6">
        <f t="shared" si="12"/>
        <v>2077.4692440000003</v>
      </c>
    </row>
    <row r="98" spans="2:21" ht="28.5">
      <c r="B98" s="16" t="s">
        <v>287</v>
      </c>
      <c r="C98" s="16"/>
      <c r="D98" s="16"/>
      <c r="E98" s="2" t="s">
        <v>288</v>
      </c>
      <c r="F98" s="2" t="s">
        <v>289</v>
      </c>
      <c r="G98" s="7">
        <f>SUM(G8:G97)</f>
        <v>530941.1999999998</v>
      </c>
      <c r="H98" s="10" t="s">
        <v>290</v>
      </c>
      <c r="I98" s="10" t="s">
        <v>291</v>
      </c>
      <c r="J98" s="10" t="s">
        <v>292</v>
      </c>
      <c r="K98" s="10" t="s">
        <v>290</v>
      </c>
      <c r="L98" s="10" t="s">
        <v>293</v>
      </c>
      <c r="M98" s="10">
        <v>193.9</v>
      </c>
      <c r="N98" s="10" t="s">
        <v>294</v>
      </c>
      <c r="O98" s="10" t="s">
        <v>295</v>
      </c>
      <c r="P98" s="14">
        <f aca="true" t="shared" si="16" ref="P98:U98">SUM(P8:P97)</f>
        <v>24465981.645000003</v>
      </c>
      <c r="Q98" s="15">
        <f t="shared" si="16"/>
        <v>31224577.295999993</v>
      </c>
      <c r="R98" s="15">
        <f t="shared" si="16"/>
        <v>55690558.941</v>
      </c>
      <c r="S98" s="15">
        <f t="shared" si="16"/>
        <v>42436205.91304199</v>
      </c>
      <c r="T98" s="15">
        <f t="shared" si="16"/>
        <v>12251922.967020001</v>
      </c>
      <c r="U98" s="15">
        <f t="shared" si="16"/>
        <v>1002430.0609380001</v>
      </c>
    </row>
    <row r="100" ht="15">
      <c r="U100" s="3"/>
    </row>
    <row r="102" ht="15">
      <c r="U102" s="3"/>
    </row>
  </sheetData>
  <sheetProtection/>
  <mergeCells count="1">
    <mergeCell ref="B98:D98"/>
  </mergeCells>
  <printOptions/>
  <pageMargins left="0.75" right="0.75" top="1" bottom="1" header="0.5" footer="0.5"/>
  <pageSetup horizontalDpi="600" verticalDpi="600" orientation="landscape" paperSize="9" scale="89" r:id="rId1"/>
  <colBreaks count="1" manualBreakCount="1">
    <brk id="11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лена</cp:lastModifiedBy>
  <cp:lastPrinted>2014-03-02T12:44:48Z</cp:lastPrinted>
  <dcterms:created xsi:type="dcterms:W3CDTF">2013-09-27T05:30:30Z</dcterms:created>
  <dcterms:modified xsi:type="dcterms:W3CDTF">2014-03-03T04:02:21Z</dcterms:modified>
  <cp:category/>
  <cp:version/>
  <cp:contentType/>
  <cp:contentStatus/>
</cp:coreProperties>
</file>